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3.xml" ContentType="application/vnd.openxmlformats-officedocument.drawing+xml"/>
  <Override PartName="/xl/tables/table1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15.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G:\My Drive\aevr\Banometru\calculatoare\"/>
    </mc:Choice>
  </mc:AlternateContent>
  <xr:revisionPtr revIDLastSave="0" documentId="13_ncr:1_{11B9495C-8290-40D0-A5D1-4C1BEB107B5B}" xr6:coauthVersionLast="47" xr6:coauthVersionMax="47" xr10:uidLastSave="{00000000-0000-0000-0000-000000000000}"/>
  <bookViews>
    <workbookView xWindow="5380" yWindow="540" windowWidth="11200" windowHeight="9690" activeTab="1" xr2:uid="{00000000-000D-0000-FFFF-FFFF00000000}"/>
  </bookViews>
  <sheets>
    <sheet name="GHID" sheetId="6" r:id="rId1"/>
    <sheet name="Buget personal" sheetId="1" r:id="rId2"/>
    <sheet name="Analiza Tendinte Cheltuieli" sheetId="2" r:id="rId3"/>
    <sheet name="Analiza Tendinte Venituri" sheetId="5" r:id="rId4"/>
  </sheets>
  <definedNames>
    <definedName name="_xlnm.Print_Area" localSheetId="1">'Buget personal'!$A$1:$R$113</definedName>
  </definedNames>
  <calcPr calcId="191029"/>
</workbook>
</file>

<file path=xl/calcChain.xml><?xml version="1.0" encoding="utf-8"?>
<calcChain xmlns="http://schemas.openxmlformats.org/spreadsheetml/2006/main">
  <c r="O25" i="5" l="1"/>
  <c r="E31" i="2"/>
  <c r="C31" i="2"/>
  <c r="N90" i="1"/>
  <c r="N99" i="1"/>
  <c r="P73" i="1"/>
  <c r="P74" i="1"/>
  <c r="P75" i="1"/>
  <c r="P76" i="1"/>
  <c r="P77" i="1"/>
  <c r="P78" i="1"/>
  <c r="P72" i="1"/>
  <c r="N67" i="1"/>
  <c r="R77" i="1"/>
  <c r="N76" i="1"/>
  <c r="N77" i="1"/>
  <c r="R76" i="1" l="1"/>
  <c r="M90" i="1"/>
  <c r="L90" i="1"/>
  <c r="K90" i="1"/>
  <c r="J90" i="1"/>
  <c r="I90" i="1"/>
  <c r="H90" i="1"/>
  <c r="F90" i="1"/>
  <c r="E90" i="1"/>
  <c r="D90" i="1"/>
  <c r="C90" i="1"/>
  <c r="B90" i="1"/>
  <c r="E61" i="1"/>
  <c r="N18" i="1"/>
  <c r="N17" i="1"/>
  <c r="N12" i="1"/>
  <c r="N7" i="1"/>
  <c r="E104" i="1"/>
  <c r="E112" i="1"/>
  <c r="D104" i="1"/>
  <c r="B20" i="5"/>
  <c r="B21" i="5"/>
  <c r="B22" i="5"/>
  <c r="B23" i="5"/>
  <c r="B24" i="5"/>
  <c r="B19" i="5"/>
  <c r="Q79" i="1"/>
  <c r="O79" i="1"/>
  <c r="N109" i="1"/>
  <c r="D112" i="1"/>
  <c r="C112" i="1"/>
  <c r="B112" i="1"/>
  <c r="B96" i="1"/>
  <c r="M61" i="1"/>
  <c r="L61" i="1"/>
  <c r="K61" i="1"/>
  <c r="J61" i="1"/>
  <c r="I61" i="1"/>
  <c r="H61" i="1"/>
  <c r="G61" i="1"/>
  <c r="F61" i="1"/>
  <c r="D61" i="1"/>
  <c r="C61" i="1"/>
  <c r="B61" i="1"/>
  <c r="N111" i="1"/>
  <c r="N110" i="1"/>
  <c r="N108" i="1"/>
  <c r="N107" i="1"/>
  <c r="N106" i="1"/>
  <c r="N103" i="1"/>
  <c r="N102" i="1"/>
  <c r="N104" i="1" s="1"/>
  <c r="N98" i="1"/>
  <c r="B30" i="2"/>
  <c r="B29" i="2"/>
  <c r="C96" i="1"/>
  <c r="D96" i="1"/>
  <c r="E96" i="1"/>
  <c r="F96" i="1"/>
  <c r="G96" i="1"/>
  <c r="H96" i="1"/>
  <c r="I96" i="1"/>
  <c r="J96" i="1"/>
  <c r="K96" i="1"/>
  <c r="L96" i="1"/>
  <c r="M96" i="1"/>
  <c r="N95" i="1"/>
  <c r="F112" i="1"/>
  <c r="G112" i="1"/>
  <c r="H112" i="1"/>
  <c r="I112" i="1"/>
  <c r="J112" i="1"/>
  <c r="K112" i="1"/>
  <c r="L112" i="1"/>
  <c r="M112" i="1"/>
  <c r="F104" i="1"/>
  <c r="H104" i="1"/>
  <c r="I104" i="1"/>
  <c r="B27" i="2"/>
  <c r="N94" i="1"/>
  <c r="N93" i="1"/>
  <c r="N92" i="1"/>
  <c r="N75" i="1"/>
  <c r="N46" i="1"/>
  <c r="N19" i="1"/>
  <c r="N20" i="1"/>
  <c r="N21" i="1"/>
  <c r="N22" i="1"/>
  <c r="N23" i="1"/>
  <c r="N24" i="1"/>
  <c r="N25" i="1"/>
  <c r="N26" i="1"/>
  <c r="N9" i="1"/>
  <c r="N10" i="1"/>
  <c r="N11" i="1"/>
  <c r="B28" i="2"/>
  <c r="B26" i="2"/>
  <c r="B25" i="2"/>
  <c r="B24" i="2"/>
  <c r="B23" i="2"/>
  <c r="B22" i="2"/>
  <c r="B21" i="2"/>
  <c r="B20" i="2"/>
  <c r="B19" i="2"/>
  <c r="N100" i="1" l="1"/>
  <c r="N96" i="1"/>
  <c r="N112" i="1"/>
  <c r="R75" i="1"/>
  <c r="M104" i="1"/>
  <c r="L104" i="1"/>
  <c r="G104" i="1"/>
  <c r="K104" i="1"/>
  <c r="C104" i="1"/>
  <c r="J104" i="1"/>
  <c r="N50" i="1"/>
  <c r="N51" i="1"/>
  <c r="N52" i="1"/>
  <c r="N53" i="1"/>
  <c r="N54" i="1"/>
  <c r="N55" i="1"/>
  <c r="N30" i="1"/>
  <c r="N31" i="1"/>
  <c r="N32" i="1"/>
  <c r="N33" i="1"/>
  <c r="N89" i="1" l="1"/>
  <c r="N88" i="1"/>
  <c r="N87" i="1"/>
  <c r="M85" i="1"/>
  <c r="L85" i="1"/>
  <c r="K85" i="1"/>
  <c r="J85" i="1"/>
  <c r="I85" i="1"/>
  <c r="H85" i="1"/>
  <c r="G85" i="1"/>
  <c r="F85" i="1"/>
  <c r="E85" i="1"/>
  <c r="D85" i="1"/>
  <c r="C85" i="1"/>
  <c r="B85" i="1"/>
  <c r="N84" i="1"/>
  <c r="N83" i="1"/>
  <c r="N82" i="1"/>
  <c r="N81" i="1"/>
  <c r="M79" i="1"/>
  <c r="L79" i="1"/>
  <c r="K79" i="1"/>
  <c r="J79" i="1"/>
  <c r="I79" i="1"/>
  <c r="H79" i="1"/>
  <c r="G79" i="1"/>
  <c r="F79" i="1"/>
  <c r="E79" i="1"/>
  <c r="D79" i="1"/>
  <c r="C79" i="1"/>
  <c r="B79" i="1"/>
  <c r="N78" i="1"/>
  <c r="N74" i="1"/>
  <c r="N73" i="1"/>
  <c r="N72" i="1"/>
  <c r="M70" i="1"/>
  <c r="L70" i="1"/>
  <c r="K70" i="1"/>
  <c r="J70" i="1"/>
  <c r="I70" i="1"/>
  <c r="H70" i="1"/>
  <c r="G70" i="1"/>
  <c r="F70" i="1"/>
  <c r="E70" i="1"/>
  <c r="D70" i="1"/>
  <c r="C70" i="1"/>
  <c r="B70" i="1"/>
  <c r="N69" i="1"/>
  <c r="N68" i="1"/>
  <c r="N66" i="1"/>
  <c r="N65" i="1"/>
  <c r="N64" i="1"/>
  <c r="N63" i="1"/>
  <c r="N60" i="1"/>
  <c r="N59" i="1"/>
  <c r="N58" i="1"/>
  <c r="N57" i="1"/>
  <c r="N56" i="1"/>
  <c r="M48" i="1"/>
  <c r="L48" i="1"/>
  <c r="K48" i="1"/>
  <c r="J48" i="1"/>
  <c r="I48" i="1"/>
  <c r="H48" i="1"/>
  <c r="G48" i="1"/>
  <c r="F48" i="1"/>
  <c r="E48" i="1"/>
  <c r="D48" i="1"/>
  <c r="C48" i="1"/>
  <c r="B48" i="1"/>
  <c r="N47" i="1"/>
  <c r="N45" i="1"/>
  <c r="N44" i="1"/>
  <c r="N43" i="1"/>
  <c r="N42" i="1"/>
  <c r="N41" i="1"/>
  <c r="M39" i="1"/>
  <c r="L39" i="1"/>
  <c r="K39" i="1"/>
  <c r="J39" i="1"/>
  <c r="I39" i="1"/>
  <c r="H39" i="1"/>
  <c r="G39" i="1"/>
  <c r="F39" i="1"/>
  <c r="E39" i="1"/>
  <c r="D39" i="1"/>
  <c r="C39" i="1"/>
  <c r="B39" i="1"/>
  <c r="N38" i="1"/>
  <c r="N37" i="1"/>
  <c r="N36" i="1"/>
  <c r="N35" i="1"/>
  <c r="N34" i="1"/>
  <c r="N29" i="1"/>
  <c r="M27" i="1"/>
  <c r="L27" i="1"/>
  <c r="K27" i="1"/>
  <c r="J27" i="1"/>
  <c r="I27" i="1"/>
  <c r="H27" i="1"/>
  <c r="G27" i="1"/>
  <c r="F27" i="1"/>
  <c r="E27" i="1"/>
  <c r="D27" i="1"/>
  <c r="C27" i="1"/>
  <c r="B27" i="1"/>
  <c r="N27" i="1"/>
  <c r="M13" i="1"/>
  <c r="N25" i="5" s="1"/>
  <c r="L13" i="1"/>
  <c r="M25" i="5" s="1"/>
  <c r="K13" i="1"/>
  <c r="L25" i="5" s="1"/>
  <c r="J13" i="1"/>
  <c r="K25" i="5" s="1"/>
  <c r="I13" i="1"/>
  <c r="J25" i="5" s="1"/>
  <c r="H13" i="1"/>
  <c r="I25" i="5" s="1"/>
  <c r="G13" i="1"/>
  <c r="H25" i="5" s="1"/>
  <c r="F13" i="1"/>
  <c r="G25" i="5" s="1"/>
  <c r="E13" i="1"/>
  <c r="F25" i="5" s="1"/>
  <c r="D13" i="1"/>
  <c r="E25" i="5" s="1"/>
  <c r="C13" i="1"/>
  <c r="D25" i="5" s="1"/>
  <c r="B13" i="1"/>
  <c r="C25" i="5" s="1"/>
  <c r="N8" i="1"/>
  <c r="N13" i="1" s="1"/>
  <c r="R78" i="1" l="1"/>
  <c r="G90" i="1"/>
  <c r="N61" i="1"/>
  <c r="N48" i="1"/>
  <c r="N85" i="1"/>
  <c r="N79" i="1"/>
  <c r="N39" i="1"/>
  <c r="R73" i="1"/>
  <c r="J20" i="5"/>
  <c r="J22" i="5"/>
  <c r="J24" i="5"/>
  <c r="J21" i="5"/>
  <c r="J23" i="5"/>
  <c r="J19" i="5"/>
  <c r="R74" i="1"/>
  <c r="D21" i="5"/>
  <c r="D23" i="5"/>
  <c r="D19" i="5"/>
  <c r="D20" i="5"/>
  <c r="D22" i="5"/>
  <c r="D24" i="5"/>
  <c r="E19" i="5"/>
  <c r="E21" i="5"/>
  <c r="E23" i="5"/>
  <c r="E20" i="5"/>
  <c r="E22" i="5"/>
  <c r="E24" i="5"/>
  <c r="M19" i="5"/>
  <c r="M21" i="5"/>
  <c r="M23" i="5"/>
  <c r="M20" i="5"/>
  <c r="M22" i="5"/>
  <c r="M24" i="5"/>
  <c r="K20" i="5"/>
  <c r="K22" i="5"/>
  <c r="K24" i="5"/>
  <c r="K19" i="5"/>
  <c r="K21" i="5"/>
  <c r="K23" i="5"/>
  <c r="N23" i="5"/>
  <c r="N21" i="5"/>
  <c r="N19" i="5"/>
  <c r="N20" i="5"/>
  <c r="N22" i="5"/>
  <c r="N24" i="5"/>
  <c r="I20" i="5"/>
  <c r="I22" i="5"/>
  <c r="I24" i="5"/>
  <c r="I19" i="5"/>
  <c r="I21" i="5"/>
  <c r="I23" i="5"/>
  <c r="C19" i="5"/>
  <c r="C22" i="5"/>
  <c r="C21" i="5"/>
  <c r="C20" i="5"/>
  <c r="C24" i="5"/>
  <c r="C23" i="5"/>
  <c r="L19" i="5"/>
  <c r="L21" i="5"/>
  <c r="L23" i="5"/>
  <c r="L20" i="5"/>
  <c r="L22" i="5"/>
  <c r="L24" i="5"/>
  <c r="F21" i="5"/>
  <c r="F23" i="5"/>
  <c r="F19" i="5"/>
  <c r="F20" i="5"/>
  <c r="F22" i="5"/>
  <c r="F24" i="5"/>
  <c r="G19" i="5"/>
  <c r="G21" i="5"/>
  <c r="G23" i="5"/>
  <c r="G20" i="5"/>
  <c r="G22" i="5"/>
  <c r="G24" i="5"/>
  <c r="H20" i="5"/>
  <c r="H22" i="5"/>
  <c r="H24" i="5"/>
  <c r="H19" i="5"/>
  <c r="H21" i="5"/>
  <c r="H23" i="5"/>
  <c r="R72" i="1"/>
  <c r="N70" i="1"/>
  <c r="O20" i="5"/>
  <c r="F100" i="1"/>
  <c r="F15" i="1" s="1"/>
  <c r="G100" i="1"/>
  <c r="H100" i="1"/>
  <c r="H15" i="1" s="1"/>
  <c r="I100" i="1"/>
  <c r="I15" i="1" s="1"/>
  <c r="J31" i="2" s="1"/>
  <c r="J100" i="1"/>
  <c r="J15" i="1" s="1"/>
  <c r="K31" i="2" s="1"/>
  <c r="C100" i="1"/>
  <c r="C15" i="1" s="1"/>
  <c r="D31" i="2" s="1"/>
  <c r="K100" i="1"/>
  <c r="K15" i="1" s="1"/>
  <c r="L31" i="2" s="1"/>
  <c r="D100" i="1"/>
  <c r="D15" i="1" s="1"/>
  <c r="E20" i="2" s="1"/>
  <c r="L100" i="1"/>
  <c r="L15" i="1" s="1"/>
  <c r="M31" i="2" s="1"/>
  <c r="E100" i="1"/>
  <c r="E15" i="1" s="1"/>
  <c r="F31" i="2" s="1"/>
  <c r="F19" i="2" s="1"/>
  <c r="M100" i="1"/>
  <c r="M15" i="1" s="1"/>
  <c r="N31" i="2" s="1"/>
  <c r="G15" i="1" l="1"/>
  <c r="H31" i="2" s="1"/>
  <c r="G31" i="2"/>
  <c r="G19" i="2" s="1"/>
  <c r="I31" i="2"/>
  <c r="I21" i="2" s="1"/>
  <c r="O21" i="5"/>
  <c r="O22" i="5"/>
  <c r="O24" i="5"/>
  <c r="O23" i="5"/>
  <c r="R79" i="1"/>
  <c r="O19" i="5"/>
  <c r="E30" i="2"/>
  <c r="E25" i="2"/>
  <c r="E27" i="2"/>
  <c r="E22" i="2"/>
  <c r="E24" i="2"/>
  <c r="E26" i="2"/>
  <c r="E28" i="2"/>
  <c r="E29" i="2"/>
  <c r="E21" i="2"/>
  <c r="E23" i="2"/>
  <c r="D20" i="2"/>
  <c r="D22" i="2"/>
  <c r="D24" i="2"/>
  <c r="D26" i="2"/>
  <c r="D28" i="2"/>
  <c r="D30" i="2"/>
  <c r="D21" i="2"/>
  <c r="D23" i="2"/>
  <c r="D25" i="2"/>
  <c r="D27" i="2"/>
  <c r="D29" i="2"/>
  <c r="D19" i="2"/>
  <c r="K26" i="2"/>
  <c r="K21" i="2"/>
  <c r="K23" i="2"/>
  <c r="K25" i="2"/>
  <c r="K27" i="2"/>
  <c r="K29" i="2"/>
  <c r="K30" i="2"/>
  <c r="K20" i="2"/>
  <c r="K22" i="2"/>
  <c r="K24" i="2"/>
  <c r="K28" i="2"/>
  <c r="K19" i="2"/>
  <c r="M30" i="2"/>
  <c r="M21" i="2"/>
  <c r="M29" i="2"/>
  <c r="M20" i="2"/>
  <c r="M22" i="2"/>
  <c r="M24" i="2"/>
  <c r="M26" i="2"/>
  <c r="M28" i="2"/>
  <c r="M27" i="2"/>
  <c r="M23" i="2"/>
  <c r="M25" i="2"/>
  <c r="L20" i="2"/>
  <c r="L22" i="2"/>
  <c r="L24" i="2"/>
  <c r="L26" i="2"/>
  <c r="L28" i="2"/>
  <c r="L21" i="2"/>
  <c r="L23" i="2"/>
  <c r="L25" i="2"/>
  <c r="L27" i="2"/>
  <c r="L29" i="2"/>
  <c r="L30" i="2"/>
  <c r="L19" i="2"/>
  <c r="N30" i="2"/>
  <c r="N20" i="2"/>
  <c r="N22" i="2"/>
  <c r="N24" i="2"/>
  <c r="N26" i="2"/>
  <c r="N28" i="2"/>
  <c r="N21" i="2"/>
  <c r="N23" i="2"/>
  <c r="N25" i="2"/>
  <c r="N27" i="2"/>
  <c r="N29" i="2"/>
  <c r="M19" i="2"/>
  <c r="N19" i="2"/>
  <c r="J21" i="2"/>
  <c r="J23" i="2"/>
  <c r="J25" i="2"/>
  <c r="J27" i="2"/>
  <c r="J29" i="2"/>
  <c r="J30" i="2"/>
  <c r="J20" i="2"/>
  <c r="J22" i="2"/>
  <c r="J24" i="2"/>
  <c r="J26" i="2"/>
  <c r="J28" i="2"/>
  <c r="F30" i="2"/>
  <c r="F20" i="2"/>
  <c r="F22" i="2"/>
  <c r="F24" i="2"/>
  <c r="F26" i="2"/>
  <c r="F28" i="2"/>
  <c r="F21" i="2"/>
  <c r="F23" i="2"/>
  <c r="F25" i="2"/>
  <c r="F27" i="2"/>
  <c r="F29" i="2"/>
  <c r="E19" i="2"/>
  <c r="J19" i="2"/>
  <c r="I5" i="1"/>
  <c r="L5" i="1"/>
  <c r="J5" i="1"/>
  <c r="M5" i="1"/>
  <c r="E5" i="1"/>
  <c r="D5" i="1"/>
  <c r="K5" i="1"/>
  <c r="H5" i="1"/>
  <c r="F5" i="1"/>
  <c r="C5" i="1"/>
  <c r="B100" i="1"/>
  <c r="B104" i="1"/>
  <c r="I24" i="2" l="1"/>
  <c r="I30" i="2"/>
  <c r="I27" i="2"/>
  <c r="G27" i="2"/>
  <c r="G29" i="2"/>
  <c r="G5" i="1"/>
  <c r="H19" i="2"/>
  <c r="H28" i="2"/>
  <c r="H30" i="2"/>
  <c r="I23" i="2"/>
  <c r="I28" i="2"/>
  <c r="I22" i="2"/>
  <c r="I29" i="2"/>
  <c r="H23" i="2"/>
  <c r="H26" i="2"/>
  <c r="H20" i="2"/>
  <c r="H25" i="2"/>
  <c r="G25" i="2"/>
  <c r="G30" i="2"/>
  <c r="H24" i="2"/>
  <c r="H21" i="2"/>
  <c r="G23" i="2"/>
  <c r="H22" i="2"/>
  <c r="G21" i="2"/>
  <c r="G28" i="2"/>
  <c r="H29" i="2"/>
  <c r="G24" i="2"/>
  <c r="H27" i="2"/>
  <c r="G20" i="2"/>
  <c r="G26" i="2"/>
  <c r="I26" i="2"/>
  <c r="I25" i="2"/>
  <c r="I19" i="2"/>
  <c r="G22" i="2"/>
  <c r="I20" i="2"/>
  <c r="P79" i="1"/>
  <c r="B15" i="1"/>
  <c r="R61" i="1" l="1"/>
  <c r="O61" i="1"/>
  <c r="B5" i="1"/>
  <c r="N5" i="1" s="1"/>
  <c r="N15" i="1"/>
  <c r="O31" i="2" s="1"/>
  <c r="O30" i="2" l="1"/>
  <c r="O20" i="2"/>
  <c r="O22" i="2"/>
  <c r="O24" i="2"/>
  <c r="O26" i="2"/>
  <c r="O28" i="2"/>
  <c r="O27" i="2"/>
  <c r="O29" i="2"/>
  <c r="O21" i="2"/>
  <c r="O23" i="2"/>
  <c r="O25" i="2"/>
  <c r="O19" i="2"/>
  <c r="C30" i="2"/>
  <c r="C26" i="2"/>
  <c r="C29" i="2"/>
  <c r="C24" i="2"/>
  <c r="C25" i="2"/>
  <c r="C23" i="2"/>
  <c r="C20" i="2"/>
  <c r="C27" i="2"/>
  <c r="C22" i="2"/>
  <c r="C21" i="2"/>
  <c r="C28" i="2"/>
  <c r="C19" i="2"/>
</calcChain>
</file>

<file path=xl/sharedStrings.xml><?xml version="1.0" encoding="utf-8"?>
<sst xmlns="http://schemas.openxmlformats.org/spreadsheetml/2006/main" count="346" uniqueCount="142">
  <si>
    <t>Ian</t>
  </si>
  <si>
    <t>Feb</t>
  </si>
  <si>
    <t>Martie</t>
  </si>
  <si>
    <t>Aprilie</t>
  </si>
  <si>
    <t>Mai</t>
  </si>
  <si>
    <t>Iunie</t>
  </si>
  <si>
    <t>Iulie</t>
  </si>
  <si>
    <t>Aug</t>
  </si>
  <si>
    <t>Sept</t>
  </si>
  <si>
    <t>Oct</t>
  </si>
  <si>
    <t>Nov</t>
  </si>
  <si>
    <t>Dec</t>
  </si>
  <si>
    <t>An</t>
  </si>
  <si>
    <t>Total cheltuieli</t>
  </si>
  <si>
    <t>Deficit/Surplus financiar</t>
  </si>
  <si>
    <t>Venituri</t>
  </si>
  <si>
    <t>Total</t>
  </si>
  <si>
    <t>Cheltuieli</t>
  </si>
  <si>
    <t>Locuinţa</t>
  </si>
  <si>
    <t>Telefon mobil</t>
  </si>
  <si>
    <t>Transport</t>
  </si>
  <si>
    <t>Concedii</t>
  </si>
  <si>
    <t>Altele</t>
  </si>
  <si>
    <t>Venit suplimentar</t>
  </si>
  <si>
    <t>Chirie/Ipotecă</t>
  </si>
  <si>
    <t>Gaze</t>
  </si>
  <si>
    <t>Internet</t>
  </si>
  <si>
    <t>Apă</t>
  </si>
  <si>
    <t>Electricitate</t>
  </si>
  <si>
    <t>Reparatii</t>
  </si>
  <si>
    <t>Asigurare</t>
  </si>
  <si>
    <t>altele</t>
  </si>
  <si>
    <t>ÎNGRIJIRE FAMILIE/PERSONALĂ</t>
  </si>
  <si>
    <t>Îmbrăcăminte/încălțăminte</t>
  </si>
  <si>
    <t>Tunsoare</t>
  </si>
  <si>
    <t>Medicamente</t>
  </si>
  <si>
    <t>Lentile de contact</t>
  </si>
  <si>
    <t>Produse de îngrijire</t>
  </si>
  <si>
    <t>Curățătorie</t>
  </si>
  <si>
    <t>Abonamente la sală, masaj...</t>
  </si>
  <si>
    <t>Asigurare auto</t>
  </si>
  <si>
    <t>Abonament de autobuz</t>
  </si>
  <si>
    <t>Abonament de metrou</t>
  </si>
  <si>
    <t>Benzină</t>
  </si>
  <si>
    <t>Taxă auto</t>
  </si>
  <si>
    <t>Reparații auto</t>
  </si>
  <si>
    <t xml:space="preserve"> </t>
  </si>
  <si>
    <t>ÎMPRUMUTURI</t>
  </si>
  <si>
    <t>Studii</t>
  </si>
  <si>
    <t>overdraft</t>
  </si>
  <si>
    <t>card de credit</t>
  </si>
  <si>
    <t>card de cumparaturi</t>
  </si>
  <si>
    <t>credite de nevoi personale</t>
  </si>
  <si>
    <t>credit ipotecar</t>
  </si>
  <si>
    <t>credit CAR</t>
  </si>
  <si>
    <t>credit IFN</t>
  </si>
  <si>
    <t>datorii la prieteni</t>
  </si>
  <si>
    <t>restante la intretinere</t>
  </si>
  <si>
    <t>Ieșiri cu prietenii</t>
  </si>
  <si>
    <t>ECONOMII SAU INVESTIŢII</t>
  </si>
  <si>
    <t>Cont urgenta</t>
  </si>
  <si>
    <t>Cont rezerva</t>
  </si>
  <si>
    <t>Fond Mutual</t>
  </si>
  <si>
    <t>Cont de pensii</t>
  </si>
  <si>
    <t>JURIDICE</t>
  </si>
  <si>
    <t>Avocat</t>
  </si>
  <si>
    <t>Pensie alimentară</t>
  </si>
  <si>
    <t>CADOURI ŞI DONAŢII</t>
  </si>
  <si>
    <t>Filantropice 1</t>
  </si>
  <si>
    <t>Filantropice 2</t>
  </si>
  <si>
    <t>Filantropice 3</t>
  </si>
  <si>
    <t>Total Venituri</t>
  </si>
  <si>
    <t>ANUL</t>
  </si>
  <si>
    <t>Total Locuinta</t>
  </si>
  <si>
    <t>Total Ingrijire familie</t>
  </si>
  <si>
    <t>Total transport</t>
  </si>
  <si>
    <t>Total divertisment</t>
  </si>
  <si>
    <t>Total imprumuturi imprumuturi</t>
  </si>
  <si>
    <t>Total economii si investitii</t>
  </si>
  <si>
    <t>Total juridice</t>
  </si>
  <si>
    <t>Total cadouri si donatii</t>
  </si>
  <si>
    <t>Total plati diverse</t>
  </si>
  <si>
    <t>TENDINŢE CHELTUIELI</t>
  </si>
  <si>
    <t>Mar</t>
  </si>
  <si>
    <t>Apr</t>
  </si>
  <si>
    <t>Iun</t>
  </si>
  <si>
    <t>Iul</t>
  </si>
  <si>
    <t>Sep</t>
  </si>
  <si>
    <t>Tendinţă</t>
  </si>
  <si>
    <t>TENDINŢE VENITURI</t>
  </si>
  <si>
    <t>Buget personal anual</t>
  </si>
  <si>
    <t>Venituri independente</t>
  </si>
  <si>
    <t>Dividende</t>
  </si>
  <si>
    <t>Venit salariu 1</t>
  </si>
  <si>
    <t>Venit salariu 2</t>
  </si>
  <si>
    <t>ANIMALE DE COMPANIE</t>
  </si>
  <si>
    <t>Hrana</t>
  </si>
  <si>
    <t>Veterinar</t>
  </si>
  <si>
    <t>Deparazitare</t>
  </si>
  <si>
    <t>Total animale de companie</t>
  </si>
  <si>
    <t>mancare in oras</t>
  </si>
  <si>
    <t>Scoala</t>
  </si>
  <si>
    <t>Cursuri</t>
  </si>
  <si>
    <t>imbracaminte</t>
  </si>
  <si>
    <t>cursuri</t>
  </si>
  <si>
    <t>Total copii</t>
  </si>
  <si>
    <t>PLĂȚI DIVERSE</t>
  </si>
  <si>
    <t>MÂNCARE</t>
  </si>
  <si>
    <t>COPII</t>
  </si>
  <si>
    <t>Total mâncare</t>
  </si>
  <si>
    <t>Total RON</t>
  </si>
  <si>
    <t>target de economisit</t>
  </si>
  <si>
    <t>rest de economist</t>
  </si>
  <si>
    <t>Economii existente</t>
  </si>
  <si>
    <t>TOTAL ECONOMII</t>
  </si>
  <si>
    <t>Cat mai am de platit din principal</t>
  </si>
  <si>
    <t>Cate luni mai am de plata</t>
  </si>
  <si>
    <t>dobanda</t>
  </si>
  <si>
    <t>Rata lunara (principal si dobanda)</t>
  </si>
  <si>
    <t>Buget personal</t>
  </si>
  <si>
    <r>
      <t xml:space="preserve">Primul pas pentru a prelua controlul asupra banilor tăi este crearea propriului plan de buget personal.
Acest registru de lucru are foi de lucru </t>
    </r>
    <r>
      <rPr>
        <b/>
        <sz val="14"/>
        <color theme="3" tint="0.249977111117893"/>
        <rFont val="Corbel"/>
        <family val="2"/>
        <scheme val="minor"/>
      </rPr>
      <t>buget personal</t>
    </r>
    <r>
      <rPr>
        <sz val="14"/>
        <color theme="3" tint="0.499984740745262"/>
        <rFont val="Corbel"/>
        <family val="2"/>
        <scheme val="minor"/>
      </rPr>
      <t>,</t>
    </r>
    <r>
      <rPr>
        <b/>
        <sz val="14"/>
        <color theme="2" tint="-0.499984740745262"/>
        <rFont val="Corbel"/>
        <family val="2"/>
        <scheme val="minor"/>
      </rPr>
      <t>analiza tendinte cheltuieli</t>
    </r>
    <r>
      <rPr>
        <sz val="14"/>
        <color theme="3" tint="0.499984740745262"/>
        <rFont val="Corbel"/>
        <family val="2"/>
        <scheme val="minor"/>
      </rPr>
      <t xml:space="preserve">  şi </t>
    </r>
    <r>
      <rPr>
        <b/>
        <sz val="14"/>
        <color theme="3" tint="0.249977111117893"/>
        <rFont val="Corbel"/>
        <family val="2"/>
        <scheme val="minor"/>
      </rPr>
      <t xml:space="preserve">analiza tendinte venituri  </t>
    </r>
    <r>
      <rPr>
        <sz val="14"/>
        <color theme="3" tint="0.499984740745262"/>
        <rFont val="Corbel"/>
        <family val="2"/>
        <scheme val="minor"/>
      </rPr>
      <t xml:space="preserve">pentru bugetul personal. </t>
    </r>
  </si>
  <si>
    <t>analiza tendinte venituri</t>
  </si>
  <si>
    <t>Ghid</t>
  </si>
  <si>
    <t xml:space="preserve">Analiza tendinte cheltuieli </t>
  </si>
  <si>
    <t>Bugetul personal anual</t>
  </si>
  <si>
    <t>Aici aveti o descriere a instrumentului si cum poate sa fie el folosit.
Daca introduceti noi randuri introduceti intre randurile deja existente de la fiecare categorie de cheltuieli, astfel se va pastra formula pe coloane</t>
  </si>
  <si>
    <t>mancare pentru casa</t>
  </si>
  <si>
    <t>Aici se importa datele legate de cheltuieli din registrul Buget personal, datele pe categorii fiind analizate in procente in raport cu totalul cheltuielilor lunare pentru a avea o analiza sintetizata a cheltuielilor.
NU SE INTRODUC DATE ÎMN ACEST SHEET</t>
  </si>
  <si>
    <t>Aici se importa datele legate de venituri din registrul Buget personal, datele pe categorii fiind analizate in procente in raport cu totalul veniturilor lunare pentru a avea o analiza sintetizata a acestora.
NU SE INTRODUC DATE ÎMN ACEST SHEET</t>
  </si>
  <si>
    <t>Introduceti care sunt sumele pe care le planificati in fiecare luna pe categoriile de cheltuieli. Daca aveti nevoie puteti sa redenumiti categoriile sau subcategoriile de buget in functie de stilul de viata.
La finalul lunii ajustati cheltuiala planificata cu cea reala si bugetati noua suma pentru luna urmatoare, tinand cont de ce ati descoperit ca este o valoare cat mai aproape de realitate</t>
  </si>
  <si>
    <t xml:space="preserve">Întreținere lunară </t>
  </si>
  <si>
    <t>Asigurare sănatate</t>
  </si>
  <si>
    <t>Asigurare pensie privata</t>
  </si>
  <si>
    <t>Asigurare cu componenta de economisire</t>
  </si>
  <si>
    <t>Cinema/Concerte/Club</t>
  </si>
  <si>
    <t>DIVERTISMENT</t>
  </si>
  <si>
    <t>Abonamente aplicații(youtube, spotify etc)</t>
  </si>
  <si>
    <t>Cablu / netflix</t>
  </si>
  <si>
    <t>Plăţi garanţii / proces/ notar</t>
  </si>
  <si>
    <t>Evenimente (nunți, botez…)</t>
  </si>
  <si>
    <t>Tichete de masa</t>
  </si>
  <si>
    <t>Spalat automobil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</si>
</sst>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0\ [$lei-418]"/>
    <numFmt numFmtId="165" formatCode="#,##0\ [$lei-418]"/>
    <numFmt numFmtId="166" formatCode="_([$RON]\ * #,##0_);_([$RON]\ * \(#,##0\);_([$RON]\ * &quot;-&quot;??_);_(@_)"/>
  </numFmts>
  <fonts count="49" x14ac:knownFonts="1">
    <font>
      <sz val="10"/>
      <color rgb="FF000000"/>
      <name val="Corbel"/>
    </font>
    <font>
      <sz val="20"/>
      <name val="Corbel"/>
    </font>
    <font>
      <sz val="14"/>
      <name val="Calibri Light"/>
      <family val="2"/>
    </font>
    <font>
      <b/>
      <sz val="14"/>
      <color rgb="FFFFFFFF"/>
      <name val="Calibri Light"/>
      <family val="2"/>
    </font>
    <font>
      <sz val="14"/>
      <color rgb="FF000000"/>
      <name val="Calibri Light"/>
      <family val="2"/>
    </font>
    <font>
      <sz val="10"/>
      <name val="Corbel"/>
      <family val="2"/>
    </font>
    <font>
      <b/>
      <sz val="33"/>
      <color theme="7" tint="-0.249977111117893"/>
      <name val="Tahoma"/>
      <family val="2"/>
    </font>
    <font>
      <sz val="14"/>
      <color rgb="FF000000"/>
      <name val="Corbel"/>
      <family val="2"/>
    </font>
    <font>
      <b/>
      <sz val="14"/>
      <color rgb="FFFFFFFF"/>
      <name val="Corbel"/>
      <family val="2"/>
    </font>
    <font>
      <b/>
      <sz val="9"/>
      <color theme="1"/>
      <name val="Corbel"/>
      <family val="2"/>
      <scheme val="major"/>
    </font>
    <font>
      <b/>
      <sz val="9"/>
      <color theme="1"/>
      <name val="Corbel"/>
      <family val="2"/>
      <charset val="238"/>
      <scheme val="minor"/>
    </font>
    <font>
      <sz val="8"/>
      <color theme="1"/>
      <name val="Corbel"/>
      <family val="2"/>
      <scheme val="major"/>
    </font>
    <font>
      <b/>
      <sz val="8"/>
      <color theme="1"/>
      <name val="Corbel"/>
      <family val="2"/>
      <charset val="238"/>
      <scheme val="major"/>
    </font>
    <font>
      <b/>
      <sz val="24"/>
      <color theme="7" tint="-0.249977111117893"/>
      <name val="Tahoma"/>
      <family val="2"/>
    </font>
    <font>
      <sz val="8"/>
      <name val="Corbel"/>
      <family val="2"/>
    </font>
    <font>
      <b/>
      <sz val="16"/>
      <name val="Calibri Light"/>
      <family val="2"/>
    </font>
    <font>
      <b/>
      <sz val="10"/>
      <name val="Corbel"/>
      <family val="2"/>
    </font>
    <font>
      <sz val="10"/>
      <color theme="0"/>
      <name val="Corbel"/>
      <family val="2"/>
    </font>
    <font>
      <sz val="14"/>
      <color theme="0"/>
      <name val="Corbel"/>
      <family val="2"/>
    </font>
    <font>
      <b/>
      <sz val="16"/>
      <color theme="0"/>
      <name val="Calibri Light"/>
      <family val="2"/>
    </font>
    <font>
      <b/>
      <sz val="10"/>
      <color theme="0"/>
      <name val="Corbel"/>
      <family val="2"/>
    </font>
    <font>
      <b/>
      <sz val="18"/>
      <name val="Calibri Light"/>
      <family val="2"/>
    </font>
    <font>
      <b/>
      <sz val="22"/>
      <name val="Calibri Light"/>
      <family val="2"/>
    </font>
    <font>
      <b/>
      <sz val="14"/>
      <name val="Calibri Light"/>
      <family val="2"/>
    </font>
    <font>
      <b/>
      <sz val="14"/>
      <color indexed="63"/>
      <name val="Calibri Light"/>
      <family val="2"/>
    </font>
    <font>
      <b/>
      <sz val="12"/>
      <name val="Corbel"/>
      <family val="2"/>
    </font>
    <font>
      <sz val="12"/>
      <name val="Corbel"/>
      <family val="2"/>
    </font>
    <font>
      <b/>
      <sz val="12"/>
      <name val="Calibri Light"/>
      <family val="2"/>
    </font>
    <font>
      <b/>
      <sz val="14"/>
      <color rgb="FF000000"/>
      <name val="Calibri Light"/>
      <family val="2"/>
    </font>
    <font>
      <sz val="10"/>
      <color rgb="FF000000"/>
      <name val="Corbel"/>
    </font>
    <font>
      <sz val="18"/>
      <color theme="3"/>
      <name val="Corbel"/>
      <family val="2"/>
      <scheme val="major"/>
    </font>
    <font>
      <b/>
      <sz val="8"/>
      <color theme="1"/>
      <name val="Corbel"/>
      <family val="2"/>
      <scheme val="major"/>
    </font>
    <font>
      <sz val="8"/>
      <color rgb="FF000000"/>
      <name val="Corbel"/>
      <family val="2"/>
    </font>
    <font>
      <b/>
      <sz val="14"/>
      <name val="Corbel"/>
      <family val="2"/>
    </font>
    <font>
      <b/>
      <sz val="14"/>
      <color theme="0"/>
      <name val="Corbel"/>
      <family val="2"/>
    </font>
    <font>
      <b/>
      <sz val="14"/>
      <color rgb="FF000000"/>
      <name val="Corbel"/>
      <family val="2"/>
    </font>
    <font>
      <sz val="10"/>
      <name val="Corbel"/>
    </font>
    <font>
      <b/>
      <sz val="24"/>
      <name val="Calibri Light"/>
      <family val="2"/>
    </font>
    <font>
      <b/>
      <sz val="10"/>
      <color indexed="63"/>
      <name val="Calibri Light"/>
      <family val="2"/>
    </font>
    <font>
      <b/>
      <sz val="10"/>
      <color indexed="63"/>
      <name val="Corbel"/>
      <family val="2"/>
      <scheme val="major"/>
    </font>
    <font>
      <sz val="14"/>
      <color theme="3" tint="0.499984740745262"/>
      <name val="Corbel"/>
      <family val="2"/>
      <scheme val="minor"/>
    </font>
    <font>
      <b/>
      <sz val="14"/>
      <color theme="3" tint="0.249977111117893"/>
      <name val="Corbel"/>
      <family val="2"/>
      <scheme val="minor"/>
    </font>
    <font>
      <b/>
      <sz val="14"/>
      <color theme="0"/>
      <name val="Corbel"/>
      <family val="2"/>
      <scheme val="major"/>
    </font>
    <font>
      <sz val="11"/>
      <color theme="3" tint="0.24994659260841701"/>
      <name val="Corbel"/>
      <family val="2"/>
      <scheme val="minor"/>
    </font>
    <font>
      <b/>
      <sz val="14"/>
      <color theme="2" tint="-0.499984740745262"/>
      <name val="Corbel"/>
      <family val="2"/>
      <scheme val="minor"/>
    </font>
    <font>
      <sz val="11"/>
      <color theme="0"/>
      <name val="Corbel"/>
      <family val="2"/>
      <scheme val="minor"/>
    </font>
    <font>
      <b/>
      <sz val="10"/>
      <color rgb="FF000000"/>
      <name val="Corbel"/>
      <family val="2"/>
    </font>
    <font>
      <b/>
      <sz val="20"/>
      <name val="Corbel"/>
      <family val="2"/>
    </font>
    <font>
      <b/>
      <sz val="12"/>
      <color rgb="FF000000"/>
      <name val="Corbel"/>
      <family val="2"/>
    </font>
  </fonts>
  <fills count="15">
    <fill>
      <patternFill patternType="none"/>
    </fill>
    <fill>
      <patternFill patternType="gray125"/>
    </fill>
    <fill>
      <patternFill patternType="solid">
        <fgColor rgb="FFFFFFFF"/>
        <bgColor rgb="FFFFFFFF"/>
      </patternFill>
    </fill>
    <fill>
      <patternFill patternType="solid">
        <fgColor rgb="FF8D89A4"/>
        <bgColor rgb="FF8D89A4"/>
      </patternFill>
    </fill>
    <fill>
      <patternFill patternType="solid">
        <fgColor rgb="FFABB89D"/>
        <bgColor rgb="FFABB89D"/>
      </patternFill>
    </fill>
    <fill>
      <patternFill patternType="solid">
        <fgColor rgb="FFBAB8C8"/>
        <bgColor rgb="FFBAB8C8"/>
      </patternFill>
    </fill>
    <fill>
      <patternFill patternType="solid">
        <fgColor theme="0"/>
        <bgColor indexed="64"/>
      </patternFill>
    </fill>
    <fill>
      <patternFill patternType="solid">
        <fgColor rgb="FFE3E7DE"/>
        <bgColor rgb="FFE3E7DE"/>
      </patternFill>
    </fill>
    <fill>
      <patternFill patternType="solid">
        <fgColor theme="0"/>
        <bgColor rgb="FFBAB8C8"/>
      </patternFill>
    </fill>
    <fill>
      <patternFill patternType="solid">
        <fgColor theme="3" tint="0.24994659260841701"/>
        <bgColor indexed="64"/>
      </patternFill>
    </fill>
    <fill>
      <patternFill patternType="solid">
        <fgColor theme="4" tint="-0.24994659260841701"/>
        <bgColor indexed="64"/>
      </patternFill>
    </fill>
    <fill>
      <patternFill patternType="solid">
        <fgColor theme="5"/>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3" tint="0.749961851863155"/>
        <bgColor indexed="64"/>
      </patternFill>
    </fill>
  </fills>
  <borders count="21">
    <border>
      <left/>
      <right/>
      <top/>
      <bottom/>
      <diagonal/>
    </border>
    <border>
      <left/>
      <right/>
      <top style="medium">
        <color rgb="FFFFFFFF"/>
      </top>
      <bottom style="medium">
        <color rgb="FFFFFFFF"/>
      </bottom>
      <diagonal/>
    </border>
    <border>
      <left/>
      <right style="thin">
        <color rgb="FFFFFFFF"/>
      </right>
      <top style="medium">
        <color rgb="FFFFFFFF"/>
      </top>
      <bottom/>
      <diagonal/>
    </border>
    <border>
      <left style="thin">
        <color rgb="FFFFFFFF"/>
      </left>
      <right style="thin">
        <color rgb="FFFFFFFF"/>
      </right>
      <top style="medium">
        <color rgb="FFFFFFFF"/>
      </top>
      <bottom/>
      <diagonal/>
    </border>
    <border>
      <left/>
      <right style="thin">
        <color rgb="FFBFBFBF"/>
      </right>
      <top/>
      <bottom/>
      <diagonal/>
    </border>
    <border>
      <left style="thin">
        <color rgb="FFBFBFBF"/>
      </left>
      <right style="thin">
        <color rgb="FFBFBFBF"/>
      </right>
      <top/>
      <bottom/>
      <diagonal/>
    </border>
    <border>
      <left style="thin">
        <color rgb="FFBFBFBF"/>
      </left>
      <right/>
      <top/>
      <bottom/>
      <diagonal/>
    </border>
    <border>
      <left/>
      <right/>
      <top/>
      <bottom style="medium">
        <color rgb="FFFFFFFF"/>
      </bottom>
      <diagonal/>
    </border>
    <border>
      <left/>
      <right/>
      <top/>
      <bottom style="medium">
        <color rgb="FFFFFFFF"/>
      </bottom>
      <diagonal/>
    </border>
    <border>
      <left style="thin">
        <color indexed="64"/>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64"/>
      </left>
      <right/>
      <top/>
      <bottom style="medium">
        <color rgb="FFFFFFFF"/>
      </bottom>
      <diagonal/>
    </border>
    <border>
      <left/>
      <right/>
      <top/>
      <bottom style="thin">
        <color indexed="64"/>
      </bottom>
      <diagonal/>
    </border>
    <border>
      <left style="thin">
        <color theme="0" tint="-0.14996795556505021"/>
      </left>
      <right/>
      <top style="thin">
        <color theme="0" tint="-0.14996795556505021"/>
      </top>
      <bottom/>
      <diagonal/>
    </border>
    <border>
      <left style="thin">
        <color theme="0" tint="-0.14996795556505021"/>
      </left>
      <right/>
      <top/>
      <bottom/>
      <diagonal/>
    </border>
    <border>
      <left/>
      <right/>
      <top style="thin">
        <color theme="0" tint="-0.14996795556505021"/>
      </top>
      <bottom/>
      <diagonal/>
    </border>
    <border>
      <left/>
      <right/>
      <top style="thin">
        <color theme="6"/>
      </top>
      <bottom style="medium">
        <color rgb="FFFFFFFF"/>
      </bottom>
      <diagonal/>
    </border>
    <border>
      <left/>
      <right style="thin">
        <color theme="6"/>
      </right>
      <top style="thin">
        <color theme="6"/>
      </top>
      <bottom style="medium">
        <color rgb="FFFFFFFF"/>
      </bottom>
      <diagonal/>
    </border>
    <border>
      <left/>
      <right style="thin">
        <color theme="6"/>
      </right>
      <top style="medium">
        <color rgb="FFFFFFFF"/>
      </top>
      <bottom style="medium">
        <color rgb="FFFFFFFF"/>
      </bottom>
      <diagonal/>
    </border>
    <border>
      <left style="thin">
        <color indexed="64"/>
      </left>
      <right style="thin">
        <color indexed="22"/>
      </right>
      <top style="thin">
        <color indexed="22"/>
      </top>
      <bottom/>
      <diagonal/>
    </border>
    <border>
      <left/>
      <right/>
      <top/>
      <bottom style="medium">
        <color theme="3" tint="0.749961851863155"/>
      </bottom>
      <diagonal/>
    </border>
  </borders>
  <cellStyleXfs count="3">
    <xf numFmtId="0" fontId="0" fillId="0" borderId="0"/>
    <xf numFmtId="9" fontId="29" fillId="0" borderId="0" applyFont="0" applyFill="0" applyBorder="0" applyAlignment="0" applyProtection="0"/>
    <xf numFmtId="0" fontId="30" fillId="0" borderId="0" applyNumberFormat="0" applyFill="0" applyBorder="0" applyAlignment="0" applyProtection="0"/>
  </cellStyleXfs>
  <cellXfs count="96">
    <xf numFmtId="0" fontId="0" fillId="0" borderId="0" xfId="0"/>
    <xf numFmtId="0" fontId="1" fillId="2" borderId="1" xfId="0" applyFont="1" applyFill="1" applyBorder="1" applyAlignment="1">
      <alignment horizontal="left"/>
    </xf>
    <xf numFmtId="0" fontId="2" fillId="2" borderId="1" xfId="0" applyFont="1" applyFill="1" applyBorder="1" applyAlignment="1">
      <alignment horizontal="left"/>
    </xf>
    <xf numFmtId="0" fontId="3" fillId="3" borderId="1" xfId="0" applyFont="1" applyFill="1" applyBorder="1" applyAlignment="1">
      <alignment horizontal="center" vertical="center"/>
    </xf>
    <xf numFmtId="0" fontId="4" fillId="0" borderId="0" xfId="0" applyFont="1"/>
    <xf numFmtId="0" fontId="6" fillId="0" borderId="0" xfId="0" applyFont="1" applyAlignment="1">
      <alignment vertical="center" wrapText="1"/>
    </xf>
    <xf numFmtId="0" fontId="1" fillId="2" borderId="8" xfId="0" applyFont="1" applyFill="1" applyBorder="1" applyAlignment="1">
      <alignment horizontal="left"/>
    </xf>
    <xf numFmtId="0" fontId="7" fillId="0" borderId="0" xfId="0" applyFont="1"/>
    <xf numFmtId="0" fontId="8" fillId="3" borderId="1" xfId="0" applyFont="1" applyFill="1" applyBorder="1" applyAlignment="1">
      <alignment horizontal="center" vertical="center"/>
    </xf>
    <xf numFmtId="0" fontId="13" fillId="6" borderId="0" xfId="0" applyFont="1" applyFill="1" applyAlignment="1">
      <alignment vertical="center"/>
    </xf>
    <xf numFmtId="0" fontId="0" fillId="6" borderId="0" xfId="0" applyFill="1"/>
    <xf numFmtId="0" fontId="9" fillId="6" borderId="0" xfId="0" applyFont="1" applyFill="1" applyAlignment="1">
      <alignment horizontal="left" indent="1"/>
    </xf>
    <xf numFmtId="0" fontId="10" fillId="6" borderId="0" xfId="0" applyFont="1" applyFill="1" applyAlignment="1">
      <alignment vertical="center"/>
    </xf>
    <xf numFmtId="4" fontId="11" fillId="6" borderId="0" xfId="0" applyNumberFormat="1" applyFont="1" applyFill="1"/>
    <xf numFmtId="0" fontId="10" fillId="6" borderId="0" xfId="0" applyFont="1" applyFill="1" applyAlignment="1">
      <alignment vertical="center" wrapText="1"/>
    </xf>
    <xf numFmtId="4" fontId="11" fillId="6" borderId="13" xfId="0" applyNumberFormat="1" applyFont="1" applyFill="1" applyBorder="1"/>
    <xf numFmtId="4" fontId="11" fillId="6" borderId="14" xfId="0" applyNumberFormat="1" applyFont="1" applyFill="1" applyBorder="1"/>
    <xf numFmtId="4" fontId="12" fillId="6" borderId="13" xfId="0" applyNumberFormat="1" applyFont="1" applyFill="1" applyBorder="1"/>
    <xf numFmtId="0" fontId="15" fillId="5" borderId="8" xfId="0" applyFont="1" applyFill="1" applyBorder="1" applyAlignment="1">
      <alignment horizontal="left" vertical="center"/>
    </xf>
    <xf numFmtId="0" fontId="16" fillId="5" borderId="16" xfId="0" applyFont="1" applyFill="1" applyBorder="1" applyAlignment="1">
      <alignment horizontal="left" vertical="center"/>
    </xf>
    <xf numFmtId="0" fontId="16" fillId="5" borderId="17" xfId="0" applyFont="1" applyFill="1" applyBorder="1" applyAlignment="1">
      <alignment horizontal="left" vertical="center"/>
    </xf>
    <xf numFmtId="0" fontId="15" fillId="5" borderId="1" xfId="0" applyFont="1" applyFill="1" applyBorder="1" applyAlignment="1">
      <alignment horizontal="left" vertical="center"/>
    </xf>
    <xf numFmtId="0" fontId="16" fillId="5" borderId="1" xfId="0" applyFont="1" applyFill="1" applyBorder="1" applyAlignment="1">
      <alignment horizontal="left" vertical="center"/>
    </xf>
    <xf numFmtId="0" fontId="16" fillId="5" borderId="18" xfId="0" applyFont="1" applyFill="1" applyBorder="1" applyAlignment="1">
      <alignment horizontal="left" vertical="center"/>
    </xf>
    <xf numFmtId="0" fontId="17" fillId="6" borderId="0" xfId="0" applyFont="1" applyFill="1"/>
    <xf numFmtId="0" fontId="18" fillId="6" borderId="0" xfId="0" applyFont="1" applyFill="1"/>
    <xf numFmtId="0" fontId="19" fillId="8" borderId="1" xfId="0" applyFont="1" applyFill="1" applyBorder="1" applyAlignment="1">
      <alignment horizontal="left" vertical="center"/>
    </xf>
    <xf numFmtId="0" fontId="20" fillId="8" borderId="1" xfId="0" applyFont="1" applyFill="1" applyBorder="1" applyAlignment="1">
      <alignment horizontal="left" vertical="center"/>
    </xf>
    <xf numFmtId="0" fontId="20" fillId="8" borderId="18" xfId="0" applyFont="1" applyFill="1" applyBorder="1" applyAlignment="1">
      <alignment horizontal="left" vertical="center"/>
    </xf>
    <xf numFmtId="0" fontId="19" fillId="8" borderId="8" xfId="0" applyFont="1" applyFill="1" applyBorder="1" applyAlignment="1">
      <alignment horizontal="left" vertical="center"/>
    </xf>
    <xf numFmtId="0" fontId="20" fillId="8" borderId="16" xfId="0" applyFont="1" applyFill="1" applyBorder="1" applyAlignment="1">
      <alignment horizontal="left" vertical="center"/>
    </xf>
    <xf numFmtId="0" fontId="20" fillId="8" borderId="17" xfId="0" applyFont="1" applyFill="1" applyBorder="1" applyAlignment="1">
      <alignment horizontal="left" vertical="center"/>
    </xf>
    <xf numFmtId="0" fontId="22" fillId="5" borderId="1" xfId="0" applyFont="1" applyFill="1" applyBorder="1" applyAlignment="1">
      <alignment horizontal="left" vertical="center"/>
    </xf>
    <xf numFmtId="0" fontId="21" fillId="4" borderId="2" xfId="0" applyFont="1" applyFill="1" applyBorder="1" applyAlignment="1">
      <alignment vertical="center"/>
    </xf>
    <xf numFmtId="0" fontId="23" fillId="3" borderId="7" xfId="0" applyFont="1" applyFill="1" applyBorder="1" applyAlignment="1">
      <alignment horizontal="left" vertical="center"/>
    </xf>
    <xf numFmtId="0" fontId="5" fillId="6" borderId="0" xfId="0" applyFont="1" applyFill="1"/>
    <xf numFmtId="0" fontId="5" fillId="0" borderId="0" xfId="0" applyFont="1"/>
    <xf numFmtId="0" fontId="25" fillId="5" borderId="1" xfId="0" applyFont="1" applyFill="1" applyBorder="1" applyAlignment="1">
      <alignment horizontal="left" vertical="center"/>
    </xf>
    <xf numFmtId="165" fontId="26" fillId="0" borderId="0" xfId="0" applyNumberFormat="1" applyFont="1" applyAlignment="1">
      <alignment vertical="center"/>
    </xf>
    <xf numFmtId="0" fontId="27" fillId="5" borderId="1" xfId="0" applyFont="1" applyFill="1" applyBorder="1" applyAlignment="1">
      <alignment horizontal="left" vertical="center"/>
    </xf>
    <xf numFmtId="0" fontId="25" fillId="5" borderId="18" xfId="0" applyFont="1" applyFill="1" applyBorder="1" applyAlignment="1">
      <alignment horizontal="left" vertical="center"/>
    </xf>
    <xf numFmtId="0" fontId="25" fillId="5" borderId="16" xfId="0" applyFont="1" applyFill="1" applyBorder="1" applyAlignment="1">
      <alignment horizontal="left" vertical="center"/>
    </xf>
    <xf numFmtId="0" fontId="25" fillId="5" borderId="17" xfId="0" applyFont="1" applyFill="1" applyBorder="1" applyAlignment="1">
      <alignment horizontal="left" vertical="center"/>
    </xf>
    <xf numFmtId="165" fontId="25" fillId="0" borderId="0" xfId="0" applyNumberFormat="1" applyFont="1" applyAlignment="1">
      <alignment vertical="center"/>
    </xf>
    <xf numFmtId="0" fontId="24" fillId="0" borderId="9" xfId="0" applyFont="1" applyBorder="1" applyAlignment="1">
      <alignment horizontal="left" vertical="center" wrapText="1"/>
    </xf>
    <xf numFmtId="0" fontId="24" fillId="0" borderId="10" xfId="0" applyFont="1" applyBorder="1" applyAlignment="1">
      <alignment vertical="center" wrapText="1"/>
    </xf>
    <xf numFmtId="0" fontId="24" fillId="0" borderId="10" xfId="0" applyFont="1" applyBorder="1" applyAlignment="1">
      <alignment horizontal="left" vertical="center" wrapText="1"/>
    </xf>
    <xf numFmtId="0" fontId="24" fillId="0" borderId="9" xfId="0" applyFont="1" applyBorder="1" applyAlignment="1">
      <alignment horizontal="left" vertical="center"/>
    </xf>
    <xf numFmtId="0" fontId="23" fillId="0" borderId="0" xfId="0" applyFont="1" applyAlignment="1">
      <alignment vertical="center"/>
    </xf>
    <xf numFmtId="0" fontId="23" fillId="0" borderId="0" xfId="0" applyFont="1" applyAlignment="1">
      <alignment vertical="center" wrapText="1"/>
    </xf>
    <xf numFmtId="0" fontId="23" fillId="7" borderId="0" xfId="0" applyFont="1" applyFill="1"/>
    <xf numFmtId="0" fontId="23" fillId="2" borderId="0" xfId="0" applyFont="1" applyFill="1"/>
    <xf numFmtId="0" fontId="28" fillId="0" borderId="0" xfId="0" applyFont="1"/>
    <xf numFmtId="164" fontId="25" fillId="4" borderId="3" xfId="0" applyNumberFormat="1" applyFont="1" applyFill="1" applyBorder="1" applyAlignment="1">
      <alignment vertical="center"/>
    </xf>
    <xf numFmtId="9" fontId="0" fillId="6" borderId="0" xfId="1" applyFont="1" applyFill="1"/>
    <xf numFmtId="166" fontId="31" fillId="6" borderId="0" xfId="0" applyNumberFormat="1" applyFont="1" applyFill="1" applyAlignment="1">
      <alignment horizontal="left" indent="1"/>
    </xf>
    <xf numFmtId="166" fontId="32" fillId="6" borderId="0" xfId="0" applyNumberFormat="1" applyFont="1" applyFill="1"/>
    <xf numFmtId="165" fontId="5" fillId="6" borderId="0" xfId="0" applyNumberFormat="1" applyFont="1" applyFill="1" applyAlignment="1">
      <alignment vertical="center"/>
    </xf>
    <xf numFmtId="165" fontId="36" fillId="6" borderId="0" xfId="0" applyNumberFormat="1" applyFont="1" applyFill="1" applyAlignment="1">
      <alignment vertical="center"/>
    </xf>
    <xf numFmtId="0" fontId="16" fillId="5" borderId="16" xfId="0" applyFont="1" applyFill="1" applyBorder="1" applyAlignment="1">
      <alignment horizontal="left" vertical="center" wrapText="1"/>
    </xf>
    <xf numFmtId="0" fontId="37" fillId="4" borderId="2" xfId="0" applyFont="1" applyFill="1" applyBorder="1" applyAlignment="1">
      <alignment vertical="center"/>
    </xf>
    <xf numFmtId="0" fontId="38" fillId="0" borderId="9" xfId="0" applyFont="1" applyBorder="1" applyAlignment="1">
      <alignment horizontal="left" vertical="center" wrapText="1"/>
    </xf>
    <xf numFmtId="0" fontId="39" fillId="6" borderId="19" xfId="0" applyFont="1" applyFill="1" applyBorder="1" applyAlignment="1">
      <alignment horizontal="left" vertical="center" wrapText="1"/>
    </xf>
    <xf numFmtId="9" fontId="11" fillId="6" borderId="15" xfId="1" applyFont="1" applyFill="1" applyBorder="1" applyAlignment="1">
      <alignment horizontal="left" indent="1"/>
    </xf>
    <xf numFmtId="0" fontId="30" fillId="0" borderId="0" xfId="2"/>
    <xf numFmtId="0" fontId="0" fillId="0" borderId="0" xfId="0" applyAlignment="1">
      <alignment vertical="center"/>
    </xf>
    <xf numFmtId="0" fontId="0" fillId="0" borderId="20" xfId="0" applyBorder="1" applyAlignment="1">
      <alignment vertical="center"/>
    </xf>
    <xf numFmtId="0" fontId="42" fillId="10" borderId="0" xfId="0" applyFont="1" applyFill="1" applyAlignment="1">
      <alignment horizontal="left" vertical="center" indent="1"/>
    </xf>
    <xf numFmtId="0" fontId="42" fillId="11" borderId="0" xfId="0" applyFont="1" applyFill="1" applyAlignment="1">
      <alignment horizontal="left" vertical="center" indent="1"/>
    </xf>
    <xf numFmtId="0" fontId="42" fillId="9" borderId="0" xfId="0" applyFont="1" applyFill="1" applyAlignment="1">
      <alignment horizontal="left" vertical="center" indent="1"/>
    </xf>
    <xf numFmtId="0" fontId="42" fillId="12" borderId="0" xfId="0" applyFont="1" applyFill="1" applyAlignment="1">
      <alignment horizontal="left" vertical="center" indent="1"/>
    </xf>
    <xf numFmtId="0" fontId="42" fillId="13" borderId="0" xfId="0" applyFont="1" applyFill="1" applyAlignment="1">
      <alignment horizontal="left" vertical="center" indent="1"/>
    </xf>
    <xf numFmtId="0" fontId="42" fillId="14" borderId="0" xfId="0" applyFont="1" applyFill="1" applyAlignment="1">
      <alignment horizontal="left" vertical="center" indent="1"/>
    </xf>
    <xf numFmtId="0" fontId="43" fillId="13" borderId="0" xfId="0" applyFont="1" applyFill="1" applyAlignment="1">
      <alignment horizontal="left" vertical="top" wrapText="1" indent="1"/>
    </xf>
    <xf numFmtId="0" fontId="43" fillId="14" borderId="0" xfId="0" applyFont="1" applyFill="1" applyAlignment="1">
      <alignment horizontal="left" vertical="top" wrapText="1" indent="1"/>
    </xf>
    <xf numFmtId="0" fontId="0" fillId="6" borderId="0" xfId="0" applyFill="1" applyAlignment="1">
      <alignment vertical="center"/>
    </xf>
    <xf numFmtId="1" fontId="31" fillId="6" borderId="0" xfId="0" applyNumberFormat="1" applyFont="1" applyFill="1" applyAlignment="1">
      <alignment horizontal="right" indent="1"/>
    </xf>
    <xf numFmtId="1" fontId="31" fillId="6" borderId="15" xfId="0" applyNumberFormat="1" applyFont="1" applyFill="1" applyBorder="1" applyAlignment="1">
      <alignment horizontal="left" indent="1"/>
    </xf>
    <xf numFmtId="0" fontId="45" fillId="12" borderId="0" xfId="0" applyFont="1" applyFill="1" applyAlignment="1">
      <alignment horizontal="left" vertical="top" wrapText="1" indent="1"/>
    </xf>
    <xf numFmtId="1" fontId="15" fillId="2" borderId="4" xfId="0" applyNumberFormat="1" applyFont="1" applyFill="1" applyBorder="1" applyAlignment="1">
      <alignment vertical="center"/>
    </xf>
    <xf numFmtId="1" fontId="33" fillId="2" borderId="5" xfId="0" applyNumberFormat="1" applyFont="1" applyFill="1" applyBorder="1"/>
    <xf numFmtId="1" fontId="33" fillId="2" borderId="6" xfId="0" applyNumberFormat="1" applyFont="1" applyFill="1" applyBorder="1"/>
    <xf numFmtId="1" fontId="34" fillId="6" borderId="0" xfId="0" applyNumberFormat="1" applyFont="1" applyFill="1"/>
    <xf numFmtId="1" fontId="35" fillId="0" borderId="0" xfId="0" applyNumberFormat="1" applyFont="1"/>
    <xf numFmtId="165" fontId="26" fillId="4" borderId="3" xfId="0" applyNumberFormat="1" applyFont="1" applyFill="1" applyBorder="1" applyAlignment="1">
      <alignment vertical="center"/>
    </xf>
    <xf numFmtId="165" fontId="25" fillId="4" borderId="3" xfId="0" applyNumberFormat="1" applyFont="1" applyFill="1" applyBorder="1" applyAlignment="1">
      <alignment vertical="center"/>
    </xf>
    <xf numFmtId="0" fontId="46" fillId="0" borderId="0" xfId="0" applyFont="1"/>
    <xf numFmtId="0" fontId="47" fillId="2" borderId="1" xfId="0" applyFont="1" applyFill="1" applyBorder="1" applyAlignment="1">
      <alignment horizontal="left"/>
    </xf>
    <xf numFmtId="165" fontId="25" fillId="7" borderId="0" xfId="0" applyNumberFormat="1" applyFont="1" applyFill="1"/>
    <xf numFmtId="165" fontId="25" fillId="2" borderId="0" xfId="0" applyNumberFormat="1" applyFont="1" applyFill="1"/>
    <xf numFmtId="165" fontId="48" fillId="0" borderId="0" xfId="0" applyNumberFormat="1" applyFont="1"/>
    <xf numFmtId="0" fontId="40" fillId="0" borderId="0" xfId="0" applyFont="1" applyAlignment="1">
      <alignment horizontal="left" wrapText="1"/>
    </xf>
    <xf numFmtId="0" fontId="6" fillId="0" borderId="0" xfId="0" applyFont="1" applyAlignment="1">
      <alignment horizontal="left" vertical="center" wrapText="1"/>
    </xf>
    <xf numFmtId="0" fontId="6" fillId="0" borderId="1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cellXfs>
  <cellStyles count="3">
    <cellStyle name="Normal" xfId="0" builtinId="0"/>
    <cellStyle name="Percent" xfId="1" builtinId="5"/>
    <cellStyle name="Title" xfId="2" builtinId="15"/>
  </cellStyles>
  <dxfs count="343">
    <dxf>
      <font>
        <b val="0"/>
        <i val="0"/>
        <strike val="0"/>
        <condense val="0"/>
        <extend val="0"/>
        <outline val="0"/>
        <shadow val="0"/>
        <u val="none"/>
        <vertAlign val="baseline"/>
        <sz val="8"/>
        <color theme="1"/>
        <name val="Corbel"/>
        <scheme val="major"/>
      </font>
      <numFmt numFmtId="4" formatCode="#,##0.00"/>
      <fill>
        <patternFill patternType="solid">
          <fgColor indexed="64"/>
          <bgColor theme="0"/>
        </patternFill>
      </fill>
      <border diagonalUp="0" diagonalDown="0">
        <left style="thin">
          <color theme="0" tint="-0.14996795556505021"/>
        </left>
        <right/>
        <top/>
        <bottom/>
        <vertical/>
        <horizontal/>
      </border>
    </dxf>
    <dxf>
      <font>
        <b val="0"/>
        <i val="0"/>
        <strike val="0"/>
        <condense val="0"/>
        <extend val="0"/>
        <outline val="0"/>
        <shadow val="0"/>
        <u val="none"/>
        <vertAlign val="baseline"/>
        <sz val="8"/>
        <color theme="1"/>
        <name val="Corbel"/>
        <scheme val="major"/>
      </font>
      <numFmt numFmtId="4" formatCode="#,##0.00"/>
      <fill>
        <patternFill patternType="none">
          <fgColor indexed="64"/>
          <bgColor theme="0"/>
        </patternFill>
      </fill>
      <alignment horizontal="right" vertical="bottom" textRotation="0" wrapText="0" indent="1" justifyLastLine="0" shrinkToFit="0" readingOrder="0"/>
      <border diagonalUp="0" diagonalDown="0">
        <left style="thin">
          <color theme="0" tint="-0.14996795556505021"/>
        </left>
        <right/>
        <top/>
        <bottom/>
        <vertical/>
        <horizontal/>
      </border>
    </dxf>
    <dxf>
      <font>
        <b val="0"/>
        <i val="0"/>
        <strike val="0"/>
        <condense val="0"/>
        <extend val="0"/>
        <outline val="0"/>
        <shadow val="0"/>
        <u val="none"/>
        <vertAlign val="baseline"/>
        <sz val="8"/>
        <color theme="1"/>
        <name val="Corbel"/>
        <scheme val="major"/>
      </font>
      <numFmt numFmtId="4" formatCode="#,##0.00"/>
      <fill>
        <patternFill patternType="solid">
          <fgColor indexed="64"/>
          <bgColor theme="0"/>
        </patternFill>
      </fill>
      <alignment horizontal="right" vertical="bottom" textRotation="0" wrapText="0" indent="1" justifyLastLine="0" shrinkToFit="0" readingOrder="0"/>
      <border diagonalUp="0" diagonalDown="0">
        <left style="thin">
          <color theme="0" tint="-0.14996795556505021"/>
        </left>
        <right/>
        <top/>
        <bottom/>
        <vertical/>
        <horizontal/>
      </border>
    </dxf>
    <dxf>
      <font>
        <b val="0"/>
        <i val="0"/>
        <strike val="0"/>
        <condense val="0"/>
        <extend val="0"/>
        <outline val="0"/>
        <shadow val="0"/>
        <u val="none"/>
        <vertAlign val="baseline"/>
        <sz val="8"/>
        <color theme="1"/>
        <name val="Corbel"/>
        <scheme val="major"/>
      </font>
      <numFmt numFmtId="4" formatCode="#,##0.00"/>
      <fill>
        <patternFill patternType="none">
          <fgColor indexed="64"/>
          <bgColor theme="0"/>
        </patternFill>
      </fill>
      <border diagonalUp="0" diagonalDown="0">
        <left style="thin">
          <color theme="0" tint="-0.14996795556505021"/>
        </left>
        <right/>
        <top/>
        <bottom/>
        <vertical/>
        <horizontal/>
      </border>
    </dxf>
    <dxf>
      <font>
        <b val="0"/>
        <i val="0"/>
        <strike val="0"/>
        <condense val="0"/>
        <extend val="0"/>
        <outline val="0"/>
        <shadow val="0"/>
        <u val="none"/>
        <vertAlign val="baseline"/>
        <sz val="8"/>
        <color theme="1"/>
        <name val="Corbel"/>
        <scheme val="major"/>
      </font>
      <numFmt numFmtId="4" formatCode="#,##0.00"/>
      <fill>
        <patternFill patternType="solid">
          <fgColor indexed="64"/>
          <bgColor theme="0"/>
        </patternFill>
      </fill>
      <alignment horizontal="right" vertical="bottom" textRotation="0" wrapText="0" indent="1" justifyLastLine="0" shrinkToFit="0" readingOrder="0"/>
      <border diagonalUp="0" diagonalDown="0">
        <left style="thin">
          <color theme="0" tint="-0.14996795556505021"/>
        </left>
        <right/>
        <top/>
        <bottom/>
        <vertical/>
        <horizontal/>
      </border>
    </dxf>
    <dxf>
      <font>
        <b val="0"/>
        <i val="0"/>
        <strike val="0"/>
        <condense val="0"/>
        <extend val="0"/>
        <outline val="0"/>
        <shadow val="0"/>
        <u val="none"/>
        <vertAlign val="baseline"/>
        <sz val="8"/>
        <color theme="1"/>
        <name val="Corbel"/>
        <scheme val="major"/>
      </font>
      <numFmt numFmtId="4" formatCode="#,##0.00"/>
      <fill>
        <patternFill patternType="none">
          <fgColor indexed="64"/>
          <bgColor theme="0"/>
        </patternFill>
      </fill>
      <alignment horizontal="right" vertical="bottom" textRotation="0" wrapText="0" indent="1" justifyLastLine="0" shrinkToFit="0" readingOrder="0"/>
      <border diagonalUp="0" diagonalDown="0">
        <left style="thin">
          <color theme="0" tint="-0.14996795556505021"/>
        </left>
        <right/>
        <top/>
        <bottom/>
        <vertical/>
        <horizontal/>
      </border>
    </dxf>
    <dxf>
      <font>
        <b val="0"/>
        <i val="0"/>
        <strike val="0"/>
        <condense val="0"/>
        <extend val="0"/>
        <outline val="0"/>
        <shadow val="0"/>
        <u val="none"/>
        <vertAlign val="baseline"/>
        <sz val="8"/>
        <color theme="1"/>
        <name val="Corbel"/>
        <scheme val="major"/>
      </font>
      <numFmt numFmtId="4" formatCode="#,##0.00"/>
      <fill>
        <patternFill patternType="solid">
          <fgColor indexed="64"/>
          <bgColor theme="0"/>
        </patternFill>
      </fill>
      <alignment horizontal="right" vertical="bottom" textRotation="0" wrapText="0" indent="1" justifyLastLine="0" shrinkToFit="0" readingOrder="0"/>
      <border diagonalUp="0" diagonalDown="0">
        <left style="thin">
          <color theme="0" tint="-0.14996795556505021"/>
        </left>
        <right/>
        <top/>
        <bottom/>
        <vertical/>
        <horizontal/>
      </border>
    </dxf>
    <dxf>
      <font>
        <b val="0"/>
        <i val="0"/>
        <strike val="0"/>
        <condense val="0"/>
        <extend val="0"/>
        <outline val="0"/>
        <shadow val="0"/>
        <u val="none"/>
        <vertAlign val="baseline"/>
        <sz val="8"/>
        <color theme="1"/>
        <name val="Corbel"/>
        <scheme val="major"/>
      </font>
      <numFmt numFmtId="4" formatCode="#,##0.00"/>
      <fill>
        <patternFill patternType="none">
          <fgColor indexed="64"/>
          <bgColor theme="0"/>
        </patternFill>
      </fill>
      <alignment horizontal="right" vertical="bottom" textRotation="0" wrapText="0" indent="1" justifyLastLine="0" shrinkToFit="0" readingOrder="0"/>
      <border diagonalUp="0" diagonalDown="0">
        <left style="thin">
          <color theme="0" tint="-0.14996795556505021"/>
        </left>
        <right/>
        <top/>
        <bottom/>
        <vertical/>
        <horizontal/>
      </border>
    </dxf>
    <dxf>
      <font>
        <b val="0"/>
        <i val="0"/>
        <strike val="0"/>
        <condense val="0"/>
        <extend val="0"/>
        <outline val="0"/>
        <shadow val="0"/>
        <u val="none"/>
        <vertAlign val="baseline"/>
        <sz val="8"/>
        <color theme="1"/>
        <name val="Corbel"/>
        <scheme val="major"/>
      </font>
      <numFmt numFmtId="4" formatCode="#,##0.00"/>
      <fill>
        <patternFill patternType="solid">
          <fgColor indexed="64"/>
          <bgColor theme="0"/>
        </patternFill>
      </fill>
      <alignment horizontal="right" vertical="bottom" textRotation="0" wrapText="0" indent="1" justifyLastLine="0" shrinkToFit="0" readingOrder="0"/>
      <border diagonalUp="0" diagonalDown="0">
        <left style="thin">
          <color theme="0" tint="-0.14996795556505021"/>
        </left>
        <right/>
        <top/>
        <bottom/>
        <vertical/>
        <horizontal/>
      </border>
    </dxf>
    <dxf>
      <font>
        <b val="0"/>
        <i val="0"/>
        <strike val="0"/>
        <condense val="0"/>
        <extend val="0"/>
        <outline val="0"/>
        <shadow val="0"/>
        <u val="none"/>
        <vertAlign val="baseline"/>
        <sz val="8"/>
        <color theme="1"/>
        <name val="Corbel"/>
        <scheme val="major"/>
      </font>
      <numFmt numFmtId="4" formatCode="#,##0.00"/>
      <fill>
        <patternFill patternType="none">
          <fgColor indexed="64"/>
          <bgColor theme="0"/>
        </patternFill>
      </fill>
      <alignment horizontal="right" vertical="bottom" textRotation="0" wrapText="0" indent="1" justifyLastLine="0" shrinkToFit="0" readingOrder="0"/>
      <border diagonalUp="0" diagonalDown="0">
        <left style="thin">
          <color theme="0" tint="-0.14996795556505021"/>
        </left>
        <right/>
        <top/>
        <bottom/>
        <vertical/>
        <horizontal/>
      </border>
    </dxf>
    <dxf>
      <font>
        <b val="0"/>
        <i val="0"/>
        <strike val="0"/>
        <condense val="0"/>
        <extend val="0"/>
        <outline val="0"/>
        <shadow val="0"/>
        <u val="none"/>
        <vertAlign val="baseline"/>
        <sz val="8"/>
        <color theme="1"/>
        <name val="Corbel"/>
        <scheme val="major"/>
      </font>
      <numFmt numFmtId="4" formatCode="#,##0.00"/>
      <fill>
        <patternFill patternType="solid">
          <fgColor indexed="64"/>
          <bgColor theme="0"/>
        </patternFill>
      </fill>
      <alignment horizontal="right" vertical="bottom" textRotation="0" wrapText="0" indent="1" justifyLastLine="0" shrinkToFit="0" readingOrder="0"/>
      <border diagonalUp="0" diagonalDown="0">
        <left style="thin">
          <color theme="0" tint="-0.14996795556505021"/>
        </left>
        <right/>
        <top/>
        <bottom/>
        <vertical/>
        <horizontal/>
      </border>
    </dxf>
    <dxf>
      <font>
        <b val="0"/>
        <i val="0"/>
        <strike val="0"/>
        <condense val="0"/>
        <extend val="0"/>
        <outline val="0"/>
        <shadow val="0"/>
        <u val="none"/>
        <vertAlign val="baseline"/>
        <sz val="8"/>
        <color theme="1"/>
        <name val="Corbel"/>
        <scheme val="major"/>
      </font>
      <numFmt numFmtId="4" formatCode="#,##0.00"/>
      <fill>
        <patternFill patternType="none">
          <fgColor indexed="64"/>
          <bgColor theme="0"/>
        </patternFill>
      </fill>
      <alignment horizontal="right" vertical="bottom" textRotation="0" wrapText="0" indent="1" justifyLastLine="0" shrinkToFit="0" readingOrder="0"/>
      <border diagonalUp="0" diagonalDown="0">
        <left style="thin">
          <color theme="0" tint="-0.14996795556505021"/>
        </left>
        <right/>
        <top/>
        <bottom/>
        <vertical/>
        <horizontal/>
      </border>
    </dxf>
    <dxf>
      <font>
        <b val="0"/>
        <i val="0"/>
        <strike val="0"/>
        <condense val="0"/>
        <extend val="0"/>
        <outline val="0"/>
        <shadow val="0"/>
        <u val="none"/>
        <vertAlign val="baseline"/>
        <sz val="8"/>
        <color theme="1"/>
        <name val="Corbel"/>
        <scheme val="major"/>
      </font>
      <numFmt numFmtId="4" formatCode="#,##0.00"/>
      <fill>
        <patternFill patternType="solid">
          <fgColor indexed="64"/>
          <bgColor theme="0"/>
        </patternFill>
      </fill>
      <alignment horizontal="right" vertical="bottom" textRotation="0" wrapText="0" indent="1" justifyLastLine="0" shrinkToFit="0" readingOrder="0"/>
      <border diagonalUp="0" diagonalDown="0">
        <left style="thin">
          <color theme="0" tint="-0.14996795556505021"/>
        </left>
        <right/>
        <top/>
        <bottom/>
        <vertical/>
        <horizontal/>
      </border>
    </dxf>
    <dxf>
      <font>
        <b val="0"/>
        <i val="0"/>
        <strike val="0"/>
        <condense val="0"/>
        <extend val="0"/>
        <outline val="0"/>
        <shadow val="0"/>
        <u val="none"/>
        <vertAlign val="baseline"/>
        <sz val="8"/>
        <color theme="1"/>
        <name val="Corbel"/>
        <scheme val="major"/>
      </font>
      <numFmt numFmtId="4" formatCode="#,##0.00"/>
      <fill>
        <patternFill patternType="none">
          <fgColor indexed="64"/>
          <bgColor theme="0"/>
        </patternFill>
      </fill>
      <alignment horizontal="right" vertical="bottom" textRotation="0" wrapText="0" indent="1" justifyLastLine="0" shrinkToFit="0" readingOrder="0"/>
      <border diagonalUp="0" diagonalDown="0" outline="0">
        <left style="thin">
          <color indexed="22"/>
        </left>
        <right/>
        <top/>
        <bottom/>
      </border>
    </dxf>
    <dxf>
      <font>
        <b/>
        <i val="0"/>
        <strike val="0"/>
        <condense val="0"/>
        <extend val="0"/>
        <outline val="0"/>
        <shadow val="0"/>
        <u val="none"/>
        <vertAlign val="baseline"/>
        <sz val="10"/>
        <color indexed="63"/>
        <name val="Calibri Light"/>
        <family val="2"/>
        <scheme val="maj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22"/>
        </right>
        <top style="thin">
          <color indexed="22"/>
        </top>
        <bottom style="thin">
          <color indexed="22"/>
        </bottom>
      </border>
    </dxf>
    <dxf>
      <border outline="0">
        <top style="thin">
          <color rgb="FF808080"/>
        </top>
        <bottom style="thin">
          <color rgb="FF808080"/>
        </bottom>
      </border>
    </dxf>
    <dxf>
      <fill>
        <patternFill>
          <fgColor indexed="64"/>
          <bgColor theme="0"/>
        </patternFill>
      </fill>
    </dxf>
    <dxf>
      <font>
        <b/>
        <i val="0"/>
        <strike val="0"/>
        <condense val="0"/>
        <extend val="0"/>
        <outline val="0"/>
        <shadow val="0"/>
        <u val="none"/>
        <vertAlign val="baseline"/>
        <sz val="9"/>
        <color theme="1"/>
        <name val="Corbel"/>
        <scheme val="major"/>
      </font>
      <fill>
        <patternFill patternType="solid">
          <fgColor indexed="64"/>
          <bgColor theme="0"/>
        </patternFill>
      </fill>
      <alignment horizontal="left" vertical="bottom" textRotation="0" wrapText="0" indent="1" justifyLastLine="0" shrinkToFit="0" readingOrder="0"/>
    </dxf>
    <dxf>
      <font>
        <b val="0"/>
        <i val="0"/>
        <strike val="0"/>
        <condense val="0"/>
        <extend val="0"/>
        <outline val="0"/>
        <shadow val="0"/>
        <u val="none"/>
        <vertAlign val="baseline"/>
        <sz val="8"/>
        <color theme="1"/>
        <name val="Corbel"/>
        <scheme val="major"/>
      </font>
      <numFmt numFmtId="4" formatCode="#,##0.00"/>
      <fill>
        <patternFill patternType="solid">
          <fgColor indexed="64"/>
          <bgColor theme="0"/>
        </patternFill>
      </fill>
    </dxf>
    <dxf>
      <font>
        <b val="0"/>
        <i val="0"/>
        <strike val="0"/>
        <condense val="0"/>
        <extend val="0"/>
        <outline val="0"/>
        <shadow val="0"/>
        <u val="none"/>
        <vertAlign val="baseline"/>
        <sz val="8"/>
        <color theme="1"/>
        <name val="Corbel"/>
        <scheme val="major"/>
      </font>
      <numFmt numFmtId="4" formatCode="#,##0.0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8"/>
        <color theme="1"/>
        <name val="Corbel"/>
        <scheme val="major"/>
      </font>
      <numFmt numFmtId="4" formatCode="#,##0.0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8"/>
        <color theme="1"/>
        <name val="Corbel"/>
        <scheme val="major"/>
      </font>
      <numFmt numFmtId="4" formatCode="#,##0.00"/>
      <fill>
        <patternFill patternType="solid">
          <fgColor indexed="64"/>
          <bgColor theme="0"/>
        </patternFill>
      </fill>
    </dxf>
    <dxf>
      <font>
        <b val="0"/>
        <i val="0"/>
        <strike val="0"/>
        <condense val="0"/>
        <extend val="0"/>
        <outline val="0"/>
        <shadow val="0"/>
        <u val="none"/>
        <vertAlign val="baseline"/>
        <sz val="8"/>
        <color theme="1"/>
        <name val="Corbel"/>
        <scheme val="major"/>
      </font>
      <numFmt numFmtId="4" formatCode="#,##0.0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8"/>
        <color theme="1"/>
        <name val="Corbel"/>
        <scheme val="major"/>
      </font>
      <numFmt numFmtId="4" formatCode="#,##0.0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8"/>
        <color theme="1"/>
        <name val="Corbel"/>
        <scheme val="major"/>
      </font>
      <numFmt numFmtId="4" formatCode="#,##0.0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8"/>
        <color theme="1"/>
        <name val="Corbel"/>
        <scheme val="major"/>
      </font>
      <numFmt numFmtId="4" formatCode="#,##0.0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8"/>
        <color theme="1"/>
        <name val="Corbel"/>
        <scheme val="major"/>
      </font>
      <numFmt numFmtId="4" formatCode="#,##0.0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8"/>
        <color theme="1"/>
        <name val="Corbel"/>
        <scheme val="major"/>
      </font>
      <numFmt numFmtId="4" formatCode="#,##0.0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8"/>
        <color theme="1"/>
        <name val="Corbel"/>
        <scheme val="major"/>
      </font>
      <numFmt numFmtId="4" formatCode="#,##0.0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8"/>
        <color theme="1"/>
        <name val="Corbel"/>
        <scheme val="major"/>
      </font>
      <numFmt numFmtId="4" formatCode="#,##0.0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8"/>
        <color theme="1"/>
        <name val="Corbel"/>
        <scheme val="major"/>
      </font>
      <numFmt numFmtId="4" formatCode="#,##0.0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8"/>
        <color theme="1"/>
        <name val="Corbel"/>
        <scheme val="major"/>
      </font>
      <numFmt numFmtId="4" formatCode="#,##0.0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8"/>
        <color theme="1"/>
        <name val="Corbel"/>
        <scheme val="major"/>
      </font>
      <fill>
        <patternFill patternType="solid">
          <fgColor indexed="64"/>
          <bgColor theme="0"/>
        </patternFill>
      </fill>
      <alignment horizontal="left" vertical="bottom" textRotation="0" wrapText="0" indent="1" justifyLastLine="0" shrinkToFit="0" readingOrder="0"/>
    </dxf>
    <dxf>
      <border outline="0">
        <top style="thin">
          <color theme="1" tint="0.499984740745262"/>
        </top>
        <bottom style="thin">
          <color theme="1" tint="0.499984740745262"/>
        </bottom>
      </border>
    </dxf>
    <dxf>
      <fill>
        <patternFill patternType="solid">
          <fgColor indexed="64"/>
          <bgColor theme="0"/>
        </patternFill>
      </fill>
    </dxf>
    <dxf>
      <font>
        <b/>
        <i val="0"/>
        <strike val="0"/>
        <condense val="0"/>
        <extend val="0"/>
        <outline val="0"/>
        <shadow val="0"/>
        <u val="none"/>
        <vertAlign val="baseline"/>
        <sz val="9"/>
        <color theme="1"/>
        <name val="Corbel"/>
        <scheme val="major"/>
      </font>
      <fill>
        <patternFill patternType="solid">
          <fgColor indexed="64"/>
          <bgColor theme="0"/>
        </patternFill>
      </fill>
      <alignment horizontal="left" vertical="bottom" textRotation="0" wrapText="0" indent="1" justifyLastLine="0" shrinkToFit="0" readingOrder="0"/>
    </dxf>
    <dxf>
      <font>
        <b/>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strike val="0"/>
        <outline val="0"/>
        <shadow val="0"/>
        <u val="none"/>
        <vertAlign val="baseline"/>
        <sz val="12"/>
      </font>
      <numFmt numFmtId="165" formatCode="#,##0\ [$lei-418]"/>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fill>
        <patternFill patternType="solid">
          <fgColor rgb="FFE3E7DE"/>
          <bgColor rgb="FFE3E7DE"/>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fill>
        <patternFill patternType="solid">
          <fgColor rgb="FFE3E7DE"/>
          <bgColor rgb="FFE3E7DE"/>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fill>
        <patternFill patternType="solid">
          <fgColor rgb="FFE3E7DE"/>
          <bgColor rgb="FFE3E7DE"/>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fill>
        <patternFill patternType="solid">
          <fgColor rgb="FFE3E7DE"/>
          <bgColor rgb="FFE3E7DE"/>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fill>
        <patternFill patternType="solid">
          <fgColor rgb="FFE3E7DE"/>
          <bgColor rgb="FFE3E7DE"/>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fill>
        <patternFill patternType="solid">
          <fgColor rgb="FFE3E7DE"/>
          <bgColor rgb="FFE3E7DE"/>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fill>
        <patternFill patternType="solid">
          <fgColor rgb="FFE3E7DE"/>
          <bgColor rgb="FFE3E7DE"/>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fill>
        <patternFill patternType="solid">
          <fgColor rgb="FFE3E7DE"/>
          <bgColor rgb="FFE3E7DE"/>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fill>
        <patternFill patternType="solid">
          <fgColor rgb="FFE3E7DE"/>
          <bgColor rgb="FFE3E7DE"/>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fill>
        <patternFill patternType="solid">
          <fgColor rgb="FFE3E7DE"/>
          <bgColor rgb="FFE3E7DE"/>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fill>
        <patternFill patternType="solid">
          <fgColor rgb="FFE3E7DE"/>
          <bgColor rgb="FFE3E7DE"/>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fill>
        <patternFill patternType="solid">
          <fgColor rgb="FFE3E7DE"/>
          <bgColor rgb="FFE3E7DE"/>
        </patternFill>
      </fill>
      <alignment horizontal="general" vertical="center" textRotation="0" wrapText="0" indent="0" justifyLastLine="0" shrinkToFit="0" readingOrder="0"/>
    </dxf>
    <dxf>
      <font>
        <b/>
        <i val="0"/>
        <strike val="0"/>
        <condense val="0"/>
        <extend val="0"/>
        <outline val="0"/>
        <shadow val="0"/>
        <u val="none"/>
        <vertAlign val="baseline"/>
        <sz val="18"/>
        <color auto="1"/>
        <name val="Calibri Light"/>
        <family val="2"/>
        <scheme val="none"/>
      </font>
      <fill>
        <patternFill patternType="solid">
          <fgColor rgb="FFABB89D"/>
          <bgColor rgb="FFABB89D"/>
        </patternFill>
      </fill>
      <alignment horizontal="general" vertical="center" textRotation="0" wrapText="0" indent="0" justifyLastLine="0" shrinkToFit="0" readingOrder="0"/>
      <border diagonalUp="0" diagonalDown="0" outline="0">
        <left/>
        <right style="thin">
          <color rgb="FFFFFFFF"/>
        </right>
        <top style="medium">
          <color rgb="FFFFFFFF"/>
        </top>
        <bottom/>
      </border>
    </dxf>
    <dxf>
      <font>
        <b/>
        <i val="0"/>
        <strike val="0"/>
        <condense val="0"/>
        <extend val="0"/>
        <outline val="0"/>
        <shadow val="0"/>
        <u val="none"/>
        <vertAlign val="baseline"/>
        <sz val="14"/>
        <color rgb="FF000000"/>
        <name val="Calibri Light"/>
        <family val="2"/>
        <scheme val="none"/>
      </font>
      <alignment horizontal="general" vertical="bottom" textRotation="0" wrapText="0" indent="0" justifyLastLine="0" shrinkToFit="0" readingOrder="0"/>
    </dxf>
    <dxf>
      <border outline="0">
        <top style="medium">
          <color rgb="FFFFFFFF"/>
        </top>
      </border>
    </dxf>
    <dxf>
      <font>
        <b val="0"/>
        <i val="0"/>
        <strike val="0"/>
        <condense val="0"/>
        <extend val="0"/>
        <outline val="0"/>
        <shadow val="0"/>
        <u val="none"/>
        <vertAlign val="baseline"/>
        <sz val="14"/>
        <color auto="1"/>
        <name val="Corbel"/>
        <family val="2"/>
        <scheme val="none"/>
      </font>
      <numFmt numFmtId="164" formatCode="#,##0.0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bottom/>
      </border>
    </dxf>
    <dxf>
      <border outline="0">
        <bottom style="medium">
          <color rgb="FFFFFFFF"/>
        </bottom>
      </border>
    </dxf>
    <dxf>
      <font>
        <b/>
        <i val="0"/>
        <strike val="0"/>
        <condense val="0"/>
        <extend val="0"/>
        <outline val="0"/>
        <shadow val="0"/>
        <u val="none"/>
        <vertAlign val="baseline"/>
        <sz val="10"/>
        <color auto="1"/>
        <name val="Corbel"/>
        <scheme val="none"/>
      </font>
      <fill>
        <patternFill patternType="solid">
          <fgColor rgb="FFBAB8C8"/>
          <bgColor rgb="FFBAB8C8"/>
        </patternFill>
      </fill>
      <alignment horizontal="left" vertical="center" textRotation="0" wrapText="0" indent="0" justifyLastLine="0" shrinkToFit="0" readingOrder="0"/>
    </dxf>
    <dxf>
      <font>
        <b/>
        <i val="0"/>
        <strike val="0"/>
        <condense val="0"/>
        <extend val="0"/>
        <outline val="0"/>
        <shadow val="0"/>
        <u val="none"/>
        <vertAlign val="baseline"/>
        <sz val="12"/>
        <color rgb="FF000000"/>
        <name val="Corbel"/>
        <family val="2"/>
        <scheme val="none"/>
      </font>
      <fill>
        <patternFill patternType="solid">
          <fgColor indexed="64"/>
          <bgColor theme="7" tint="0.39997558519241921"/>
        </patternFill>
      </fill>
    </dxf>
    <dxf>
      <font>
        <b/>
        <strike val="0"/>
        <outline val="0"/>
        <shadow val="0"/>
        <u val="none"/>
        <vertAlign val="baseline"/>
        <sz val="12"/>
      </font>
      <numFmt numFmtId="165" formatCode="#,##0\ [$lei-418]"/>
    </dxf>
    <dxf>
      <font>
        <b val="0"/>
        <i val="0"/>
        <strike val="0"/>
        <condense val="0"/>
        <extend val="0"/>
        <outline val="0"/>
        <shadow val="0"/>
        <u val="none"/>
        <vertAlign val="baseline"/>
        <sz val="12"/>
        <color rgb="FF000000"/>
        <name val="Corbel"/>
        <family val="2"/>
        <scheme val="none"/>
      </font>
      <numFmt numFmtId="165" formatCode="#,##0\ [$lei-418]"/>
      <fill>
        <patternFill patternType="solid">
          <fgColor indexed="64"/>
          <bgColor theme="7" tint="0.39997558519241921"/>
        </patternFill>
      </fill>
    </dxf>
    <dxf>
      <font>
        <strike val="0"/>
        <outline val="0"/>
        <shadow val="0"/>
        <u val="none"/>
        <vertAlign val="baseline"/>
        <sz val="12"/>
        <color auto="1"/>
        <family val="2"/>
      </font>
      <numFmt numFmtId="165" formatCode="#,##0\ [$lei-418]"/>
      <fill>
        <patternFill patternType="solid">
          <fgColor rgb="FFE3E7DE"/>
          <bgColor rgb="FFE3E7DE"/>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orbel"/>
        <family val="2"/>
        <scheme val="none"/>
      </font>
      <numFmt numFmtId="165" formatCode="#,##0\ [$lei-418]"/>
      <fill>
        <patternFill patternType="solid">
          <fgColor indexed="64"/>
          <bgColor theme="7" tint="0.39997558519241921"/>
        </patternFill>
      </fill>
    </dxf>
    <dxf>
      <font>
        <strike val="0"/>
        <outline val="0"/>
        <shadow val="0"/>
        <u val="none"/>
        <vertAlign val="baseline"/>
        <sz val="12"/>
        <color auto="1"/>
        <family val="2"/>
      </font>
      <numFmt numFmtId="165" formatCode="#,##0\ [$lei-418]"/>
      <fill>
        <patternFill patternType="solid">
          <fgColor rgb="FFE3E7DE"/>
          <bgColor rgb="FFE3E7DE"/>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orbel"/>
        <family val="2"/>
        <scheme val="none"/>
      </font>
      <numFmt numFmtId="165" formatCode="#,##0\ [$lei-418]"/>
      <fill>
        <patternFill patternType="solid">
          <fgColor indexed="64"/>
          <bgColor theme="7" tint="0.39997558519241921"/>
        </patternFill>
      </fill>
    </dxf>
    <dxf>
      <font>
        <strike val="0"/>
        <outline val="0"/>
        <shadow val="0"/>
        <u val="none"/>
        <vertAlign val="baseline"/>
        <sz val="12"/>
        <color auto="1"/>
        <family val="2"/>
      </font>
      <numFmt numFmtId="165" formatCode="#,##0\ [$lei-418]"/>
      <fill>
        <patternFill patternType="solid">
          <fgColor rgb="FFE3E7DE"/>
          <bgColor rgb="FFE3E7DE"/>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orbel"/>
        <family val="2"/>
        <scheme val="none"/>
      </font>
      <numFmt numFmtId="165" formatCode="#,##0\ [$lei-418]"/>
      <fill>
        <patternFill patternType="solid">
          <fgColor indexed="64"/>
          <bgColor theme="7" tint="0.39997558519241921"/>
        </patternFill>
      </fill>
    </dxf>
    <dxf>
      <font>
        <strike val="0"/>
        <outline val="0"/>
        <shadow val="0"/>
        <u val="none"/>
        <vertAlign val="baseline"/>
        <sz val="12"/>
        <color auto="1"/>
        <family val="2"/>
      </font>
      <numFmt numFmtId="165" formatCode="#,##0\ [$lei-418]"/>
      <fill>
        <patternFill patternType="solid">
          <fgColor rgb="FFE3E7DE"/>
          <bgColor rgb="FFE3E7DE"/>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orbel"/>
        <family val="2"/>
        <scheme val="none"/>
      </font>
      <numFmt numFmtId="165" formatCode="#,##0\ [$lei-418]"/>
      <fill>
        <patternFill patternType="solid">
          <fgColor indexed="64"/>
          <bgColor theme="7" tint="0.39997558519241921"/>
        </patternFill>
      </fill>
    </dxf>
    <dxf>
      <font>
        <strike val="0"/>
        <outline val="0"/>
        <shadow val="0"/>
        <u val="none"/>
        <vertAlign val="baseline"/>
        <sz val="12"/>
        <color auto="1"/>
        <family val="2"/>
      </font>
      <numFmt numFmtId="165" formatCode="#,##0\ [$lei-418]"/>
      <fill>
        <patternFill patternType="solid">
          <fgColor rgb="FFE3E7DE"/>
          <bgColor rgb="FFE3E7DE"/>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orbel"/>
        <family val="2"/>
        <scheme val="none"/>
      </font>
      <numFmt numFmtId="165" formatCode="#,##0\ [$lei-418]"/>
      <fill>
        <patternFill patternType="solid">
          <fgColor indexed="64"/>
          <bgColor theme="7" tint="0.39997558519241921"/>
        </patternFill>
      </fill>
    </dxf>
    <dxf>
      <font>
        <strike val="0"/>
        <outline val="0"/>
        <shadow val="0"/>
        <u val="none"/>
        <vertAlign val="baseline"/>
        <sz val="12"/>
        <color auto="1"/>
        <family val="2"/>
      </font>
      <numFmt numFmtId="165" formatCode="#,##0\ [$lei-418]"/>
      <fill>
        <patternFill patternType="solid">
          <fgColor rgb="FFE3E7DE"/>
          <bgColor rgb="FFE3E7DE"/>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orbel"/>
        <family val="2"/>
        <scheme val="none"/>
      </font>
      <numFmt numFmtId="165" formatCode="#,##0\ [$lei-418]"/>
      <fill>
        <patternFill patternType="solid">
          <fgColor indexed="64"/>
          <bgColor theme="7" tint="0.39997558519241921"/>
        </patternFill>
      </fill>
    </dxf>
    <dxf>
      <font>
        <strike val="0"/>
        <outline val="0"/>
        <shadow val="0"/>
        <u val="none"/>
        <vertAlign val="baseline"/>
        <sz val="12"/>
        <color auto="1"/>
        <family val="2"/>
      </font>
      <numFmt numFmtId="165" formatCode="#,##0\ [$lei-418]"/>
      <fill>
        <patternFill patternType="solid">
          <fgColor rgb="FFE3E7DE"/>
          <bgColor rgb="FFE3E7DE"/>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orbel"/>
        <family val="2"/>
        <scheme val="none"/>
      </font>
      <numFmt numFmtId="165" formatCode="#,##0\ [$lei-418]"/>
      <fill>
        <patternFill patternType="solid">
          <fgColor indexed="64"/>
          <bgColor theme="7" tint="0.39997558519241921"/>
        </patternFill>
      </fill>
    </dxf>
    <dxf>
      <font>
        <strike val="0"/>
        <outline val="0"/>
        <shadow val="0"/>
        <u val="none"/>
        <vertAlign val="baseline"/>
        <sz val="12"/>
        <color auto="1"/>
        <family val="2"/>
      </font>
      <numFmt numFmtId="165" formatCode="#,##0\ [$lei-418]"/>
      <fill>
        <patternFill patternType="solid">
          <fgColor rgb="FFE3E7DE"/>
          <bgColor rgb="FFE3E7DE"/>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orbel"/>
        <family val="2"/>
        <scheme val="none"/>
      </font>
      <numFmt numFmtId="165" formatCode="#,##0\ [$lei-418]"/>
      <fill>
        <patternFill patternType="solid">
          <fgColor indexed="64"/>
          <bgColor theme="7" tint="0.39997558519241921"/>
        </patternFill>
      </fill>
    </dxf>
    <dxf>
      <font>
        <strike val="0"/>
        <outline val="0"/>
        <shadow val="0"/>
        <u val="none"/>
        <vertAlign val="baseline"/>
        <sz val="12"/>
        <color auto="1"/>
        <family val="2"/>
      </font>
      <numFmt numFmtId="165" formatCode="#,##0\ [$lei-418]"/>
      <fill>
        <patternFill patternType="solid">
          <fgColor rgb="FFE3E7DE"/>
          <bgColor rgb="FFE3E7DE"/>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orbel"/>
        <family val="2"/>
        <scheme val="none"/>
      </font>
      <numFmt numFmtId="165" formatCode="#,##0\ [$lei-418]"/>
      <fill>
        <patternFill patternType="solid">
          <fgColor indexed="64"/>
          <bgColor theme="7" tint="0.39997558519241921"/>
        </patternFill>
      </fill>
    </dxf>
    <dxf>
      <font>
        <strike val="0"/>
        <outline val="0"/>
        <shadow val="0"/>
        <u val="none"/>
        <vertAlign val="baseline"/>
        <sz val="12"/>
        <color auto="1"/>
        <family val="2"/>
      </font>
      <numFmt numFmtId="165" formatCode="#,##0\ [$lei-418]"/>
      <fill>
        <patternFill patternType="solid">
          <fgColor rgb="FFE3E7DE"/>
          <bgColor rgb="FFE3E7DE"/>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orbel"/>
        <family val="2"/>
        <scheme val="none"/>
      </font>
      <numFmt numFmtId="165" formatCode="#,##0\ [$lei-418]"/>
      <fill>
        <patternFill patternType="solid">
          <fgColor indexed="64"/>
          <bgColor theme="7" tint="0.39997558519241921"/>
        </patternFill>
      </fill>
    </dxf>
    <dxf>
      <font>
        <strike val="0"/>
        <outline val="0"/>
        <shadow val="0"/>
        <u val="none"/>
        <vertAlign val="baseline"/>
        <sz val="12"/>
        <color auto="1"/>
        <family val="2"/>
      </font>
      <numFmt numFmtId="165" formatCode="#,##0\ [$lei-418]"/>
      <fill>
        <patternFill patternType="solid">
          <fgColor rgb="FFE3E7DE"/>
          <bgColor rgb="FFE3E7DE"/>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orbel"/>
        <family val="2"/>
        <scheme val="none"/>
      </font>
      <numFmt numFmtId="165" formatCode="#,##0\ [$lei-418]"/>
      <fill>
        <patternFill patternType="solid">
          <fgColor indexed="64"/>
          <bgColor theme="7" tint="0.39997558519241921"/>
        </patternFill>
      </fill>
    </dxf>
    <dxf>
      <font>
        <strike val="0"/>
        <outline val="0"/>
        <shadow val="0"/>
        <u val="none"/>
        <vertAlign val="baseline"/>
        <sz val="12"/>
        <color auto="1"/>
        <family val="2"/>
      </font>
      <numFmt numFmtId="165" formatCode="#,##0\ [$lei-418]"/>
      <fill>
        <patternFill patternType="solid">
          <fgColor rgb="FFE3E7DE"/>
          <bgColor rgb="FFE3E7DE"/>
        </patternFill>
      </fill>
      <alignment horizontal="general" vertical="center" textRotation="0" wrapText="0" indent="0" justifyLastLine="0" shrinkToFit="0" readingOrder="0"/>
    </dxf>
    <dxf>
      <font>
        <b/>
        <i val="0"/>
        <strike val="0"/>
        <condense val="0"/>
        <extend val="0"/>
        <outline val="0"/>
        <shadow val="0"/>
        <u val="none"/>
        <vertAlign val="baseline"/>
        <sz val="18"/>
        <color auto="1"/>
        <name val="Calibri Light"/>
        <family val="2"/>
        <scheme val="none"/>
      </font>
      <fill>
        <patternFill patternType="solid">
          <fgColor rgb="FFABB89D"/>
          <bgColor rgb="FFABB89D"/>
        </patternFill>
      </fill>
      <alignment horizontal="general" vertical="center" textRotation="0" wrapText="0" indent="0" justifyLastLine="0" shrinkToFit="0" readingOrder="0"/>
      <border diagonalUp="0" diagonalDown="0" outline="0">
        <left/>
        <right style="thin">
          <color rgb="FFFFFFFF"/>
        </right>
        <top style="medium">
          <color rgb="FFFFFFFF"/>
        </top>
        <bottom/>
      </border>
    </dxf>
    <dxf>
      <font>
        <b/>
      </font>
    </dxf>
    <dxf>
      <border outline="0">
        <top style="medium">
          <color rgb="FFFFFFFF"/>
        </top>
      </border>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bottom/>
      </border>
    </dxf>
    <dxf>
      <border outline="0">
        <bottom style="medium">
          <color rgb="FFFFFFFF"/>
        </bottom>
      </border>
    </dxf>
    <dxf>
      <font>
        <b/>
        <i val="0"/>
        <strike val="0"/>
        <condense val="0"/>
        <extend val="0"/>
        <outline val="0"/>
        <shadow val="0"/>
        <u val="none"/>
        <vertAlign val="baseline"/>
        <sz val="10"/>
        <color auto="1"/>
        <name val="Corbel"/>
        <family val="2"/>
        <scheme val="none"/>
      </font>
      <fill>
        <patternFill patternType="solid">
          <fgColor rgb="FFBAB8C8"/>
          <bgColor rgb="FFBAB8C8"/>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i val="0"/>
        <strike val="0"/>
        <condense val="0"/>
        <extend val="0"/>
        <outline val="0"/>
        <shadow val="0"/>
        <u val="none"/>
        <vertAlign val="baseline"/>
        <sz val="18"/>
        <color auto="1"/>
        <name val="Calibri Light"/>
        <family val="2"/>
        <scheme val="none"/>
      </font>
      <fill>
        <patternFill patternType="solid">
          <fgColor rgb="FFABB89D"/>
          <bgColor rgb="FFABB89D"/>
        </patternFill>
      </fill>
      <alignment horizontal="general" vertical="center" textRotation="0" wrapText="0" indent="0" justifyLastLine="0" shrinkToFit="0" readingOrder="0"/>
      <border diagonalUp="0" diagonalDown="0" outline="0">
        <left/>
        <right style="thin">
          <color rgb="FFFFFFFF"/>
        </right>
        <top style="medium">
          <color rgb="FFFFFFFF"/>
        </top>
        <bottom/>
      </border>
    </dxf>
    <dxf>
      <font>
        <b/>
        <i val="0"/>
        <strike val="0"/>
        <condense val="0"/>
        <extend val="0"/>
        <outline val="0"/>
        <shadow val="0"/>
        <u val="none"/>
        <vertAlign val="baseline"/>
        <sz val="14"/>
        <color indexed="63"/>
        <name val="Calibri Light"/>
        <family val="2"/>
        <scheme val="none"/>
      </font>
      <alignment horizontal="left" vertical="center"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border outline="0">
        <top style="medium">
          <color rgb="FFFFFFFF"/>
        </top>
      </border>
    </dxf>
    <dxf>
      <font>
        <b val="0"/>
        <i val="0"/>
        <strike val="0"/>
        <condense val="0"/>
        <extend val="0"/>
        <outline val="0"/>
        <shadow val="0"/>
        <u val="none"/>
        <vertAlign val="baseline"/>
        <sz val="14"/>
        <color auto="1"/>
        <name val="Corbel"/>
        <family val="2"/>
        <scheme val="none"/>
      </font>
      <numFmt numFmtId="164" formatCode="#,##0.0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bottom/>
      </border>
    </dxf>
    <dxf>
      <border outline="0">
        <bottom style="medium">
          <color rgb="FFFFFFFF"/>
        </bottom>
      </border>
    </dxf>
    <dxf>
      <font>
        <b val="0"/>
        <i val="0"/>
        <strike val="0"/>
        <condense val="0"/>
        <extend val="0"/>
        <outline val="0"/>
        <shadow val="0"/>
        <u val="none"/>
        <vertAlign val="baseline"/>
        <sz val="10"/>
        <color auto="1"/>
        <name val="Corbel"/>
        <scheme val="none"/>
      </font>
      <alignment horizontal="general" vertical="center" textRotation="0" wrapText="0" indent="0" justifyLastLine="0" shrinkToFit="0" readingOrder="0"/>
    </dxf>
    <dxf>
      <border outline="0">
        <bottom style="medium">
          <color rgb="FFFFFFFF"/>
        </bottom>
      </border>
    </dxf>
    <dxf>
      <font>
        <b/>
        <i val="0"/>
        <strike val="0"/>
        <condense val="0"/>
        <extend val="0"/>
        <outline val="0"/>
        <shadow val="0"/>
        <u val="none"/>
        <vertAlign val="baseline"/>
        <sz val="10"/>
        <color auto="1"/>
        <name val="Corbel"/>
        <family val="2"/>
        <scheme val="none"/>
      </font>
      <fill>
        <patternFill patternType="solid">
          <fgColor rgb="FFBAB8C8"/>
          <bgColor rgb="FFBAB8C8"/>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strike val="0"/>
        <outline val="0"/>
        <shadow val="0"/>
        <u val="none"/>
        <vertAlign val="baseline"/>
        <sz val="12"/>
      </font>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style="medium">
          <color rgb="FFFFFFFF"/>
        </top>
        <bottom/>
      </border>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i val="0"/>
        <strike val="0"/>
        <condense val="0"/>
        <extend val="0"/>
        <outline val="0"/>
        <shadow val="0"/>
        <u val="none"/>
        <vertAlign val="baseline"/>
        <sz val="18"/>
        <color auto="1"/>
        <name val="Calibri Light"/>
        <family val="2"/>
        <scheme val="none"/>
      </font>
      <fill>
        <patternFill patternType="solid">
          <fgColor rgb="FFABB89D"/>
          <bgColor rgb="FFABB89D"/>
        </patternFill>
      </fill>
      <alignment horizontal="general" vertical="center" textRotation="0" wrapText="0" indent="0" justifyLastLine="0" shrinkToFit="0" readingOrder="0"/>
      <border diagonalUp="0" diagonalDown="0" outline="0">
        <left/>
        <right style="thin">
          <color rgb="FFFFFFFF"/>
        </right>
        <top style="medium">
          <color rgb="FFFFFFFF"/>
        </top>
        <bottom/>
      </border>
    </dxf>
    <dxf>
      <font>
        <b/>
        <strike val="0"/>
        <outline val="0"/>
        <shadow val="0"/>
        <u val="none"/>
        <vertAlign val="baseline"/>
        <sz val="14"/>
        <name val="Calibri Light"/>
        <family val="2"/>
        <scheme val="none"/>
      </font>
    </dxf>
    <dxf>
      <border outline="0">
        <top style="medium">
          <color rgb="FFFFFFFF"/>
        </top>
      </border>
    </dxf>
    <dxf>
      <font>
        <b val="0"/>
        <i val="0"/>
        <strike val="0"/>
        <condense val="0"/>
        <extend val="0"/>
        <outline val="0"/>
        <shadow val="0"/>
        <u val="none"/>
        <vertAlign val="baseline"/>
        <sz val="14"/>
        <color auto="1"/>
        <name val="Corbel"/>
        <family val="2"/>
        <scheme val="none"/>
      </font>
      <numFmt numFmtId="164" formatCode="#,##0.00\ [$lei-418]"/>
      <fill>
        <patternFill patternType="solid">
          <fgColor rgb="FFABB89D"/>
          <bgColor rgb="FFABB89D"/>
        </patternFill>
      </fill>
      <alignment horizontal="general" vertical="center" textRotation="0" wrapText="0" indent="0" justifyLastLine="0" shrinkToFit="0" readingOrder="0"/>
      <border diagonalUp="0" diagonalDown="0" outline="0">
        <left style="thin">
          <color rgb="FFFFFFFF"/>
        </left>
        <right style="thin">
          <color rgb="FFFFFFFF"/>
        </right>
        <top/>
        <bottom/>
      </border>
    </dxf>
    <dxf>
      <font>
        <b val="0"/>
        <i val="0"/>
        <strike val="0"/>
        <condense val="0"/>
        <extend val="0"/>
        <outline val="0"/>
        <shadow val="0"/>
        <u val="none"/>
        <vertAlign val="baseline"/>
        <sz val="10"/>
        <color auto="1"/>
        <name val="Corbel"/>
        <scheme val="none"/>
      </font>
      <alignment horizontal="general" vertical="center" textRotation="0" wrapText="0" indent="0" justifyLastLine="0" shrinkToFit="0" readingOrder="0"/>
    </dxf>
    <dxf>
      <border outline="0">
        <bottom style="medium">
          <color rgb="FFFFFFFF"/>
        </bottom>
      </border>
    </dxf>
    <dxf>
      <font>
        <b/>
        <i val="0"/>
        <strike val="0"/>
        <condense val="0"/>
        <extend val="0"/>
        <outline val="0"/>
        <shadow val="0"/>
        <u val="none"/>
        <vertAlign val="baseline"/>
        <sz val="10"/>
        <color auto="1"/>
        <name val="Corbel"/>
        <family val="2"/>
        <scheme val="none"/>
      </font>
      <fill>
        <patternFill patternType="solid">
          <fgColor rgb="FFBAB8C8"/>
          <bgColor rgb="FFBAB8C8"/>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family val="2"/>
        <scheme val="none"/>
      </font>
      <numFmt numFmtId="165" formatCode="#,##0\ [$lei-418]"/>
      <alignment horizontal="general" vertical="center" textRotation="0" wrapText="0" indent="0" justifyLastLine="0" shrinkToFit="0" readingOrder="0"/>
    </dxf>
    <dxf>
      <font>
        <b/>
        <i val="0"/>
        <strike val="0"/>
        <condense val="0"/>
        <extend val="0"/>
        <outline val="0"/>
        <shadow val="0"/>
        <u val="none"/>
        <vertAlign val="baseline"/>
        <sz val="14"/>
        <color indexed="63"/>
        <name val="Calibri Light"/>
        <family val="2"/>
        <scheme val="none"/>
      </font>
      <alignment horizontal="left" vertical="center"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border outline="0">
        <bottom style="medium">
          <color rgb="FFFFFFFF"/>
        </bottom>
      </border>
    </dxf>
    <dxf>
      <font>
        <b val="0"/>
        <i val="0"/>
        <strike val="0"/>
        <condense val="0"/>
        <extend val="0"/>
        <outline val="0"/>
        <shadow val="0"/>
        <u val="none"/>
        <vertAlign val="baseline"/>
        <sz val="10"/>
        <color auto="1"/>
        <name val="Corbel"/>
        <scheme val="none"/>
      </font>
      <alignment horizontal="general" vertical="center" textRotation="0" wrapText="0" indent="0" justifyLastLine="0" shrinkToFit="0" readingOrder="0"/>
    </dxf>
    <dxf>
      <border outline="0">
        <bottom style="medium">
          <color rgb="FFFFFFFF"/>
        </bottom>
      </border>
    </dxf>
    <dxf>
      <font>
        <b/>
        <i val="0"/>
        <strike val="0"/>
        <condense val="0"/>
        <extend val="0"/>
        <outline val="0"/>
        <shadow val="0"/>
        <u val="none"/>
        <vertAlign val="baseline"/>
        <sz val="10"/>
        <color auto="1"/>
        <name val="Corbel"/>
        <family val="2"/>
        <scheme val="none"/>
      </font>
      <fill>
        <patternFill patternType="solid">
          <fgColor rgb="FFBAB8C8"/>
          <bgColor rgb="FFBAB8C8"/>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i val="0"/>
        <strike val="0"/>
        <condense val="0"/>
        <extend val="0"/>
        <outline val="0"/>
        <shadow val="0"/>
        <u val="none"/>
        <vertAlign val="baseline"/>
        <sz val="14"/>
        <color indexed="63"/>
        <name val="Calibri Light"/>
        <family val="2"/>
        <scheme val="none"/>
      </font>
      <alignment horizontal="left" vertical="center" textRotation="0" wrapText="1" indent="0" justifyLastLine="0" shrinkToFit="0" readingOrder="0"/>
      <border diagonalUp="0" diagonalDown="0" outline="0">
        <left style="thin">
          <color indexed="64"/>
        </left>
        <right style="thin">
          <color indexed="22"/>
        </right>
        <top style="thin">
          <color indexed="22"/>
        </top>
        <bottom style="thin">
          <color indexed="22"/>
        </bottom>
      </border>
    </dxf>
    <dxf>
      <border outline="0">
        <bottom style="medium">
          <color rgb="FFFFFFFF"/>
        </bottom>
      </border>
    </dxf>
    <dxf>
      <font>
        <b val="0"/>
        <i val="0"/>
        <strike val="0"/>
        <condense val="0"/>
        <extend val="0"/>
        <outline val="0"/>
        <shadow val="0"/>
        <u val="none"/>
        <vertAlign val="baseline"/>
        <sz val="10"/>
        <color auto="1"/>
        <name val="Corbel"/>
        <scheme val="none"/>
      </font>
      <alignment horizontal="general" vertical="center" textRotation="0" wrapText="0" indent="0" justifyLastLine="0" shrinkToFit="0" readingOrder="0"/>
    </dxf>
    <dxf>
      <border outline="0">
        <bottom style="medium">
          <color rgb="FFFFFFFF"/>
        </bottom>
      </border>
    </dxf>
    <dxf>
      <font>
        <b/>
        <i val="0"/>
        <strike val="0"/>
        <condense val="0"/>
        <extend val="0"/>
        <outline val="0"/>
        <shadow val="0"/>
        <u val="none"/>
        <vertAlign val="baseline"/>
        <sz val="10"/>
        <color auto="1"/>
        <name val="Corbel"/>
        <family val="2"/>
        <scheme val="none"/>
      </font>
      <fill>
        <patternFill patternType="solid">
          <fgColor rgb="FFBAB8C8"/>
          <bgColor rgb="FFBAB8C8"/>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0"/>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0"/>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0"/>
        <color auto="1"/>
        <name val="Corbel"/>
        <scheme val="none"/>
      </font>
      <numFmt numFmtId="165" formatCode="#,##0\ [$lei-418]"/>
      <alignment horizontal="general" vertical="center" textRotation="0" wrapText="0" indent="0" justifyLastLine="0" shrinkToFit="0" readingOrder="0"/>
    </dxf>
    <dxf>
      <font>
        <b/>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i val="0"/>
        <strike val="0"/>
        <condense val="0"/>
        <extend val="0"/>
        <outline val="0"/>
        <shadow val="0"/>
        <u val="none"/>
        <vertAlign val="baseline"/>
        <sz val="14"/>
        <color indexed="63"/>
        <name val="Calibri Light"/>
        <family val="2"/>
        <scheme val="none"/>
      </font>
      <alignment horizontal="left" vertical="center" textRotation="0" wrapText="1" indent="0" justifyLastLine="0" shrinkToFit="0" readingOrder="0"/>
      <border diagonalUp="0" diagonalDown="0" outline="0">
        <left style="thin">
          <color indexed="64"/>
        </left>
        <right style="thin">
          <color indexed="22"/>
        </right>
        <top style="thin">
          <color indexed="22"/>
        </top>
        <bottom style="thin">
          <color indexed="22"/>
        </bottom>
      </border>
    </dxf>
    <dxf>
      <border outline="0">
        <bottom style="medium">
          <color rgb="FFFFFFFF"/>
        </bottom>
      </border>
    </dxf>
    <dxf>
      <font>
        <b val="0"/>
        <i val="0"/>
        <strike val="0"/>
        <condense val="0"/>
        <extend val="0"/>
        <outline val="0"/>
        <shadow val="0"/>
        <u val="none"/>
        <vertAlign val="baseline"/>
        <sz val="10"/>
        <color auto="1"/>
        <name val="Corbel"/>
        <scheme val="none"/>
      </font>
      <alignment horizontal="general" vertical="center" textRotation="0" wrapText="0" indent="0" justifyLastLine="0" shrinkToFit="0" readingOrder="0"/>
    </dxf>
    <dxf>
      <border outline="0">
        <bottom style="medium">
          <color rgb="FFFFFFFF"/>
        </bottom>
      </border>
    </dxf>
    <dxf>
      <font>
        <b/>
        <i val="0"/>
        <strike val="0"/>
        <condense val="0"/>
        <extend val="0"/>
        <outline val="0"/>
        <shadow val="0"/>
        <u val="none"/>
        <vertAlign val="baseline"/>
        <sz val="10"/>
        <color auto="1"/>
        <name val="Corbel"/>
        <family val="2"/>
        <scheme val="none"/>
      </font>
      <fill>
        <patternFill patternType="solid">
          <fgColor rgb="FFBAB8C8"/>
          <bgColor rgb="FFBAB8C8"/>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i val="0"/>
        <strike val="0"/>
        <condense val="0"/>
        <extend val="0"/>
        <outline val="0"/>
        <shadow val="0"/>
        <u val="none"/>
        <vertAlign val="baseline"/>
        <sz val="14"/>
        <color indexed="63"/>
        <name val="Calibri Light"/>
        <family val="2"/>
        <scheme val="none"/>
      </font>
      <alignment horizontal="left" vertical="center"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border outline="0">
        <bottom style="medium">
          <color rgb="FFFFFFFF"/>
        </bottom>
      </border>
    </dxf>
    <dxf>
      <font>
        <b val="0"/>
        <i val="0"/>
        <strike val="0"/>
        <condense val="0"/>
        <extend val="0"/>
        <outline val="0"/>
        <shadow val="0"/>
        <u val="none"/>
        <vertAlign val="baseline"/>
        <sz val="10"/>
        <color auto="1"/>
        <name val="Corbel"/>
        <scheme val="none"/>
      </font>
      <alignment horizontal="general" vertical="center" textRotation="0" wrapText="0" indent="0" justifyLastLine="0" shrinkToFit="0" readingOrder="0"/>
    </dxf>
    <dxf>
      <border outline="0">
        <bottom style="medium">
          <color rgb="FFFFFFFF"/>
        </bottom>
      </border>
    </dxf>
    <dxf>
      <font>
        <b/>
        <i val="0"/>
        <strike val="0"/>
        <condense val="0"/>
        <extend val="0"/>
        <outline val="0"/>
        <shadow val="0"/>
        <u val="none"/>
        <vertAlign val="baseline"/>
        <sz val="10"/>
        <color auto="1"/>
        <name val="Corbel"/>
        <family val="2"/>
        <scheme val="none"/>
      </font>
      <fill>
        <patternFill patternType="solid">
          <fgColor rgb="FFBAB8C8"/>
          <bgColor rgb="FFBAB8C8"/>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Corbel"/>
        <scheme val="none"/>
      </font>
      <numFmt numFmtId="164" formatCode="#,##0.00\ [$lei-418]"/>
      <alignment horizontal="general" vertical="center" textRotation="0" wrapText="0" indent="0" justifyLastLine="0" shrinkToFit="0" readingOrder="0"/>
    </dxf>
    <dxf>
      <font>
        <b val="0"/>
        <i val="0"/>
        <strike val="0"/>
        <condense val="0"/>
        <extend val="0"/>
        <outline val="0"/>
        <shadow val="0"/>
        <u val="none"/>
        <vertAlign val="baseline"/>
        <sz val="10"/>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0"/>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0"/>
        <color auto="1"/>
        <name val="Corbel"/>
        <scheme val="none"/>
      </font>
      <numFmt numFmtId="164" formatCode="#,##0.00\ [$lei-418]"/>
      <alignment horizontal="general" vertical="center" textRotation="0" wrapText="0" indent="0" justifyLastLine="0" shrinkToFit="0" readingOrder="0"/>
    </dxf>
    <dxf>
      <font>
        <b/>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i val="0"/>
        <strike val="0"/>
        <condense val="0"/>
        <extend val="0"/>
        <outline val="0"/>
        <shadow val="0"/>
        <u val="none"/>
        <vertAlign val="baseline"/>
        <sz val="14"/>
        <color indexed="63"/>
        <name val="Calibri Light"/>
        <family val="2"/>
        <scheme val="none"/>
      </font>
      <alignment horizontal="left" vertical="center"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border outline="0">
        <bottom style="medium">
          <color rgb="FFFFFFFF"/>
        </bottom>
      </border>
    </dxf>
    <dxf>
      <font>
        <b val="0"/>
        <i val="0"/>
        <strike val="0"/>
        <condense val="0"/>
        <extend val="0"/>
        <outline val="0"/>
        <shadow val="0"/>
        <u val="none"/>
        <vertAlign val="baseline"/>
        <sz val="10"/>
        <color auto="1"/>
        <name val="Corbel"/>
        <scheme val="none"/>
      </font>
      <alignment horizontal="general" vertical="center" textRotation="0" wrapText="0" indent="0" justifyLastLine="0" shrinkToFit="0" readingOrder="0"/>
    </dxf>
    <dxf>
      <border outline="0">
        <bottom style="medium">
          <color rgb="FFFFFFFF"/>
        </bottom>
      </border>
    </dxf>
    <dxf>
      <font>
        <b/>
        <i val="0"/>
        <strike val="0"/>
        <condense val="0"/>
        <extend val="0"/>
        <outline val="0"/>
        <shadow val="0"/>
        <u val="none"/>
        <vertAlign val="baseline"/>
        <sz val="10"/>
        <color auto="1"/>
        <name val="Corbel"/>
        <family val="2"/>
        <scheme val="none"/>
      </font>
      <fill>
        <patternFill patternType="solid">
          <fgColor rgb="FFBAB8C8"/>
          <bgColor rgb="FFBAB8C8"/>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i val="0"/>
        <strike val="0"/>
        <condense val="0"/>
        <extend val="0"/>
        <outline val="0"/>
        <shadow val="0"/>
        <u val="none"/>
        <vertAlign val="baseline"/>
        <sz val="14"/>
        <color indexed="63"/>
        <name val="Calibri Light"/>
        <family val="2"/>
        <scheme val="none"/>
      </font>
      <alignment horizontal="left" vertical="center" textRotation="0" wrapText="1" indent="0" justifyLastLine="0" shrinkToFit="0" readingOrder="0"/>
      <border diagonalUp="0" diagonalDown="0" outline="0">
        <left style="thin">
          <color indexed="64"/>
        </left>
        <right style="thin">
          <color indexed="22"/>
        </right>
        <top style="thin">
          <color indexed="22"/>
        </top>
        <bottom style="thin">
          <color indexed="22"/>
        </bottom>
      </border>
    </dxf>
    <dxf>
      <border outline="0">
        <bottom style="medium">
          <color rgb="FFFFFFFF"/>
        </bottom>
      </border>
    </dxf>
    <dxf>
      <font>
        <b val="0"/>
        <i val="0"/>
        <strike val="0"/>
        <condense val="0"/>
        <extend val="0"/>
        <outline val="0"/>
        <shadow val="0"/>
        <u val="none"/>
        <vertAlign val="baseline"/>
        <sz val="10"/>
        <color auto="1"/>
        <name val="Corbel"/>
        <scheme val="none"/>
      </font>
      <alignment horizontal="general" vertical="center" textRotation="0" wrapText="0" indent="0" justifyLastLine="0" shrinkToFit="0" readingOrder="0"/>
    </dxf>
    <dxf>
      <border outline="0">
        <bottom style="medium">
          <color rgb="FFFFFFFF"/>
        </bottom>
      </border>
    </dxf>
    <dxf>
      <font>
        <b/>
        <i val="0"/>
        <strike val="0"/>
        <condense val="0"/>
        <extend val="0"/>
        <outline val="0"/>
        <shadow val="0"/>
        <u val="none"/>
        <vertAlign val="baseline"/>
        <sz val="10"/>
        <color auto="1"/>
        <name val="Corbel"/>
        <family val="2"/>
        <scheme val="none"/>
      </font>
      <fill>
        <patternFill patternType="solid">
          <fgColor rgb="FFBAB8C8"/>
          <bgColor rgb="FFBAB8C8"/>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i val="0"/>
        <strike val="0"/>
        <condense val="0"/>
        <extend val="0"/>
        <outline val="0"/>
        <shadow val="0"/>
        <u val="none"/>
        <vertAlign val="baseline"/>
        <sz val="14"/>
        <color indexed="63"/>
        <name val="Calibri Light"/>
        <family val="2"/>
        <scheme val="none"/>
      </font>
      <alignment horizontal="left" vertical="center"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border outline="0">
        <top style="medium">
          <color rgb="FFFFFFFF"/>
        </top>
        <bottom style="medium">
          <color rgb="FFFFFFFF"/>
        </bottom>
      </border>
    </dxf>
    <dxf>
      <font>
        <b val="0"/>
        <i val="0"/>
        <strike val="0"/>
        <condense val="0"/>
        <extend val="0"/>
        <outline val="0"/>
        <shadow val="0"/>
        <u val="none"/>
        <vertAlign val="baseline"/>
        <sz val="10"/>
        <color auto="1"/>
        <name val="Corbel"/>
        <scheme val="none"/>
      </font>
      <alignment horizontal="general" vertical="center" textRotation="0" wrapText="0" indent="0" justifyLastLine="0" shrinkToFit="0" readingOrder="0"/>
    </dxf>
    <dxf>
      <border outline="0">
        <bottom style="medium">
          <color rgb="FFFFFFFF"/>
        </bottom>
      </border>
    </dxf>
    <dxf>
      <font>
        <b/>
        <i val="0"/>
        <strike val="0"/>
        <condense val="0"/>
        <extend val="0"/>
        <outline val="0"/>
        <shadow val="0"/>
        <u val="none"/>
        <vertAlign val="baseline"/>
        <sz val="10"/>
        <color auto="1"/>
        <name val="Corbel"/>
        <family val="2"/>
        <scheme val="none"/>
      </font>
      <fill>
        <patternFill patternType="solid">
          <fgColor rgb="FFBAB8C8"/>
          <bgColor rgb="FFBAB8C8"/>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i val="0"/>
        <strike val="0"/>
        <condense val="0"/>
        <extend val="0"/>
        <outline val="0"/>
        <shadow val="0"/>
        <u val="none"/>
        <vertAlign val="baseline"/>
        <sz val="14"/>
        <color indexed="63"/>
        <name val="Calibri Light"/>
        <family val="2"/>
        <scheme val="none"/>
      </font>
      <alignment horizontal="left" vertical="center" textRotation="0" wrapText="1" indent="0" justifyLastLine="0" shrinkToFit="0" readingOrder="0"/>
      <border diagonalUp="0" diagonalDown="0" outline="0">
        <left style="thin">
          <color indexed="64"/>
        </left>
        <right style="thin">
          <color indexed="22"/>
        </right>
        <top style="thin">
          <color indexed="22"/>
        </top>
        <bottom style="thin">
          <color indexed="22"/>
        </bottom>
      </border>
    </dxf>
    <dxf>
      <border outline="0">
        <bottom style="medium">
          <color rgb="FFFFFFFF"/>
        </bottom>
      </border>
    </dxf>
    <dxf>
      <font>
        <b val="0"/>
        <i val="0"/>
        <strike val="0"/>
        <condense val="0"/>
        <extend val="0"/>
        <outline val="0"/>
        <shadow val="0"/>
        <u val="none"/>
        <vertAlign val="baseline"/>
        <sz val="10"/>
        <color auto="1"/>
        <name val="Corbel"/>
        <scheme val="none"/>
      </font>
      <alignment horizontal="general" vertical="center" textRotation="0" wrapText="0" indent="0" justifyLastLine="0" shrinkToFit="0" readingOrder="0"/>
    </dxf>
    <dxf>
      <border outline="0">
        <bottom style="medium">
          <color rgb="FFFFFFFF"/>
        </bottom>
      </border>
    </dxf>
    <dxf>
      <font>
        <b val="0"/>
        <i val="0"/>
        <strike val="0"/>
        <condense val="0"/>
        <extend val="0"/>
        <outline val="0"/>
        <shadow val="0"/>
        <u val="none"/>
        <vertAlign val="baseline"/>
        <sz val="10"/>
        <color auto="1"/>
        <name val="Corbel"/>
        <scheme val="none"/>
      </font>
    </dxf>
    <dxf>
      <font>
        <b/>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val="0"/>
        <i val="0"/>
        <strike val="0"/>
        <condense val="0"/>
        <extend val="0"/>
        <outline val="0"/>
        <shadow val="0"/>
        <u val="none"/>
        <vertAlign val="baseline"/>
        <sz val="12"/>
        <color auto="1"/>
        <name val="Corbel"/>
        <scheme val="none"/>
      </font>
      <numFmt numFmtId="165" formatCode="#,##0\ [$lei-418]"/>
      <alignment horizontal="general" vertical="center" textRotation="0" wrapText="0" indent="0" justifyLastLine="0" shrinkToFit="0" readingOrder="0"/>
    </dxf>
    <dxf>
      <font>
        <b/>
        <strike val="0"/>
        <outline val="0"/>
        <shadow val="0"/>
        <u val="none"/>
        <vertAlign val="baseline"/>
        <sz val="14"/>
        <color indexed="63"/>
        <name val="Calibri Light"/>
        <family val="2"/>
        <scheme val="none"/>
      </font>
      <alignment horizontal="left" vertical="center" textRotation="0" wrapText="1" indent="0" justifyLastLine="0" shrinkToFit="0" readingOrder="0"/>
      <border diagonalUp="0" diagonalDown="0" outline="0">
        <left/>
        <right style="thin">
          <color indexed="22"/>
        </right>
        <top style="thin">
          <color indexed="22"/>
        </top>
        <bottom style="thin">
          <color indexed="22"/>
        </bottom>
      </border>
    </dxf>
    <dxf>
      <border outline="0">
        <left style="thin">
          <color indexed="64"/>
        </left>
      </border>
    </dxf>
    <dxf>
      <font>
        <b val="0"/>
        <i val="0"/>
        <strike val="0"/>
        <condense val="0"/>
        <extend val="0"/>
        <outline val="0"/>
        <shadow val="0"/>
        <u val="none"/>
        <vertAlign val="baseline"/>
        <sz val="10"/>
        <color auto="1"/>
        <name val="Corbel"/>
        <scheme val="none"/>
      </font>
      <alignment horizontal="general" vertical="center" textRotation="0" wrapText="0" indent="0" justifyLastLine="0" shrinkToFit="0" readingOrder="0"/>
    </dxf>
    <dxf>
      <fill>
        <patternFill>
          <bgColor theme="0" tint="-4.9989318521683403E-2"/>
        </patternFill>
      </fill>
    </dxf>
    <dxf>
      <fill>
        <patternFill>
          <bgColor theme="0" tint="-4.9989318521683403E-2"/>
        </patternFill>
      </fill>
    </dxf>
    <dxf>
      <font>
        <b/>
        <i val="0"/>
        <color theme="1"/>
      </font>
      <fill>
        <patternFill patternType="none">
          <bgColor auto="1"/>
        </patternFill>
      </fill>
      <border>
        <left/>
        <right/>
        <top style="thin">
          <color theme="0" tint="-0.14996795556505021"/>
        </top>
        <bottom style="thin">
          <color theme="1" tint="0.499984740745262"/>
        </bottom>
        <vertical style="thin">
          <color theme="0" tint="-0.14996795556505021"/>
        </vertical>
        <horizontal/>
      </border>
    </dxf>
    <dxf>
      <font>
        <b/>
        <i val="0"/>
        <color theme="1"/>
      </font>
      <fill>
        <patternFill patternType="none">
          <bgColor auto="1"/>
        </patternFill>
      </fill>
      <border>
        <left/>
        <right/>
        <top style="thin">
          <color theme="1" tint="0.499984740745262"/>
        </top>
        <bottom style="thin">
          <color theme="0" tint="-0.14996795556505021"/>
        </bottom>
        <vertical/>
        <horizontal/>
      </border>
    </dxf>
    <dxf>
      <font>
        <b val="0"/>
        <i val="0"/>
        <color theme="1"/>
      </font>
      <fill>
        <patternFill patternType="none">
          <bgColor auto="1"/>
        </patternFill>
      </fill>
      <border diagonalUp="0" diagonalDown="0">
        <left/>
        <right/>
        <top/>
        <bottom/>
        <vertical style="thin">
          <color theme="0" tint="-0.14996795556505021"/>
        </vertical>
        <horizontal/>
      </border>
    </dxf>
    <dxf>
      <fill>
        <patternFill patternType="solid">
          <fgColor rgb="FFFFFFFF"/>
          <bgColor rgb="FFFFFFFF"/>
        </patternFill>
      </fill>
    </dxf>
    <dxf>
      <fill>
        <patternFill patternType="solid">
          <fgColor rgb="FFE3E7DE"/>
          <bgColor rgb="FFE3E7DE"/>
        </patternFill>
      </fill>
    </dxf>
    <dxf>
      <fill>
        <patternFill patternType="solid">
          <fgColor rgb="FFABB89D"/>
          <bgColor rgb="FFABB89D"/>
        </patternFill>
      </fill>
    </dxf>
  </dxfs>
  <tableStyles count="4">
    <tableStyle name="Buget personal-style" pivot="0" count="3" xr9:uid="{00000000-0011-0000-FFFF-FFFF00000000}">
      <tableStyleElement type="totalRow" dxfId="342"/>
      <tableStyleElement type="firstRowStripe" dxfId="341"/>
      <tableStyleElement type="secondRowStripe" dxfId="340"/>
    </tableStyle>
    <tableStyle name="Summary Table" pivot="0" count="5" xr9:uid="{4915A142-C756-4FCC-8742-D314B6D955BB}">
      <tableStyleElement type="wholeTable" dxfId="339"/>
      <tableStyleElement type="headerRow" dxfId="338"/>
      <tableStyleElement type="totalRow" dxfId="337"/>
      <tableStyleElement type="firstColumn" dxfId="336"/>
      <tableStyleElement type="firstColumnStripe" dxfId="335"/>
    </tableStyle>
    <tableStyle name="Table Style 1" pivot="0" count="0" xr9:uid="{EC4E56D3-058F-4CB8-ADA0-1DD78A63F3B9}"/>
    <tableStyle name="Table Style 2" pivot="0" count="0" xr9:uid="{21FDCA01-34D8-4B21-A7F3-22B7D06C5CC9}"/>
  </tableStyles>
  <colors>
    <mruColors>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distributie buget anual pe categorii</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a:outerShdw blurRad="63500" sx="102000" sy="102000" algn="ctr" rotWithShape="0">
                <a:prstClr val="black">
                  <a:alpha val="20000"/>
                </a:prstClr>
              </a:outerShdw>
            </a:effectLst>
          </c:spPr>
          <c:invertIfNegative val="0"/>
          <c:dPt>
            <c:idx val="0"/>
            <c:invertIfNegative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397C-4979-8FFB-B6DB11F458BE}"/>
              </c:ext>
            </c:extLst>
          </c:dPt>
          <c:dPt>
            <c:idx val="1"/>
            <c:invertIfNegative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397C-4979-8FFB-B6DB11F458BE}"/>
              </c:ext>
            </c:extLst>
          </c:dPt>
          <c:dPt>
            <c:idx val="2"/>
            <c:invertIfNegative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397C-4979-8FFB-B6DB11F458BE}"/>
              </c:ext>
            </c:extLst>
          </c:dPt>
          <c:dPt>
            <c:idx val="3"/>
            <c:invertIfNegative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397C-4979-8FFB-B6DB11F458BE}"/>
              </c:ext>
            </c:extLst>
          </c:dPt>
          <c:dPt>
            <c:idx val="4"/>
            <c:invertIfNegative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397C-4979-8FFB-B6DB11F458BE}"/>
              </c:ext>
            </c:extLst>
          </c:dPt>
          <c:dPt>
            <c:idx val="5"/>
            <c:invertIfNegative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397C-4979-8FFB-B6DB11F458BE}"/>
              </c:ext>
            </c:extLst>
          </c:dPt>
          <c:dPt>
            <c:idx val="6"/>
            <c:invertIfNegative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397C-4979-8FFB-B6DB11F458BE}"/>
              </c:ext>
            </c:extLst>
          </c:dPt>
          <c:dPt>
            <c:idx val="7"/>
            <c:invertIfNegative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397C-4979-8FFB-B6DB11F458BE}"/>
              </c:ext>
            </c:extLst>
          </c:dPt>
          <c:dPt>
            <c:idx val="8"/>
            <c:invertIfNegative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397C-4979-8FFB-B6DB11F458BE}"/>
              </c:ext>
            </c:extLst>
          </c:dPt>
          <c:dPt>
            <c:idx val="9"/>
            <c:invertIfNegative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397C-4979-8FFB-B6DB11F458BE}"/>
              </c:ext>
            </c:extLst>
          </c:dPt>
          <c:dPt>
            <c:idx val="10"/>
            <c:invertIfNegative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397C-4979-8FFB-B6DB11F458BE}"/>
              </c:ext>
            </c:extLst>
          </c:dPt>
          <c:dPt>
            <c:idx val="11"/>
            <c:invertIfNegative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397C-4979-8FFB-B6DB11F458BE}"/>
              </c:ext>
            </c:extLst>
          </c:dPt>
          <c:dLbls>
            <c:dLbl>
              <c:idx val="5"/>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manualLayout>
                      <c:w val="0.19825961754780649"/>
                      <c:h val="0.11062939042732019"/>
                    </c:manualLayout>
                  </c15:layout>
                </c:ext>
                <c:ext xmlns:c16="http://schemas.microsoft.com/office/drawing/2014/chart" uri="{C3380CC4-5D6E-409C-BE32-E72D297353CC}">
                  <c16:uniqueId val="{00000005-397C-4979-8FFB-B6DB11F458BE}"/>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'Analiza Tendinte Cheltuieli'!$B$19:$B$30</c:f>
              <c:strCache>
                <c:ptCount val="12"/>
                <c:pt idx="0">
                  <c:v>Locuinţa</c:v>
                </c:pt>
                <c:pt idx="1">
                  <c:v>ÎNGRIJIRE FAMILIE/PERSONALĂ</c:v>
                </c:pt>
                <c:pt idx="2">
                  <c:v>Transport</c:v>
                </c:pt>
                <c:pt idx="3">
                  <c:v>ÎMPRUMUTURI</c:v>
                </c:pt>
                <c:pt idx="4">
                  <c:v>DIVERTISMENT</c:v>
                </c:pt>
                <c:pt idx="5">
                  <c:v>ECONOMII SAU INVESTIŢII</c:v>
                </c:pt>
                <c:pt idx="6">
                  <c:v>JURIDICE</c:v>
                </c:pt>
                <c:pt idx="7">
                  <c:v>CADOURI ŞI DONAŢII</c:v>
                </c:pt>
                <c:pt idx="8">
                  <c:v>ANIMALE DE COMPANIE</c:v>
                </c:pt>
                <c:pt idx="9">
                  <c:v>PLĂȚI DIVERSE</c:v>
                </c:pt>
                <c:pt idx="10">
                  <c:v>MÂNCARE</c:v>
                </c:pt>
                <c:pt idx="11">
                  <c:v>COPII</c:v>
                </c:pt>
              </c:strCache>
            </c:strRef>
          </c:cat>
          <c:val>
            <c:numRef>
              <c:f>'Analiza Tendinte Cheltuieli'!$O$19:$O$30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97C-4979-8FFB-B6DB11F458BE}"/>
            </c:ext>
          </c:extLst>
        </c:ser>
        <c:dLbls>
          <c:showLegendKey val="0"/>
          <c:showVal val="0"/>
          <c:showCatName val="0"/>
          <c:showSerName val="0"/>
          <c:showPercent val="0"/>
          <c:showBubbleSize val="0"/>
        </c:dLbls>
        <c:gapWidth val="75"/>
        <c:overlap val="40"/>
        <c:axId val="1877480800"/>
        <c:axId val="1877479552"/>
      </c:barChart>
      <c:catAx>
        <c:axId val="18774808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7479552"/>
        <c:crosses val="autoZero"/>
        <c:auto val="1"/>
        <c:lblAlgn val="ctr"/>
        <c:lblOffset val="100"/>
        <c:noMultiLvlLbl val="0"/>
      </c:catAx>
      <c:valAx>
        <c:axId val="1877479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74808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702676255063495E-2"/>
          <c:y val="9.9378881987577633E-2"/>
          <c:w val="0.72249078330526606"/>
          <c:h val="0.78758839927617741"/>
        </c:manualLayout>
      </c:layout>
      <c:barChart>
        <c:barDir val="col"/>
        <c:grouping val="stacked"/>
        <c:varyColors val="0"/>
        <c:ser>
          <c:idx val="0"/>
          <c:order val="0"/>
          <c:tx>
            <c:strRef>
              <c:f>'Analiza Tendinte Cheltuieli'!$B$19</c:f>
              <c:strCache>
                <c:ptCount val="1"/>
                <c:pt idx="0">
                  <c:v>Locuinţa</c:v>
                </c:pt>
              </c:strCache>
            </c:strRef>
          </c:tx>
          <c:spPr>
            <a:solidFill>
              <a:schemeClr val="accent1"/>
            </a:solidFill>
            <a:ln>
              <a:noFill/>
            </a:ln>
            <a:effectLst/>
          </c:spPr>
          <c:invertIfNegative val="0"/>
          <c:cat>
            <c:strRef>
              <c:f>'Analiza Tendinte Cheltuieli'!$C$18:$N$18</c:f>
              <c:strCache>
                <c:ptCount val="12"/>
                <c:pt idx="0">
                  <c:v>Ian</c:v>
                </c:pt>
                <c:pt idx="1">
                  <c:v>Feb</c:v>
                </c:pt>
                <c:pt idx="2">
                  <c:v>Mar</c:v>
                </c:pt>
                <c:pt idx="3">
                  <c:v>Apr</c:v>
                </c:pt>
                <c:pt idx="4">
                  <c:v>Mai</c:v>
                </c:pt>
                <c:pt idx="5">
                  <c:v>Iun</c:v>
                </c:pt>
                <c:pt idx="6">
                  <c:v>Iul</c:v>
                </c:pt>
                <c:pt idx="7">
                  <c:v>Aug</c:v>
                </c:pt>
                <c:pt idx="8">
                  <c:v>Sep</c:v>
                </c:pt>
                <c:pt idx="9">
                  <c:v>Oct</c:v>
                </c:pt>
                <c:pt idx="10">
                  <c:v>Nov</c:v>
                </c:pt>
                <c:pt idx="11">
                  <c:v>Dec</c:v>
                </c:pt>
              </c:strCache>
            </c:strRef>
          </c:cat>
          <c:val>
            <c:numRef>
              <c:f>'Analiza Tendinte Cheltuieli'!$C$19:$N$19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F2B-406F-8FC4-5AB91D3FB74C}"/>
            </c:ext>
          </c:extLst>
        </c:ser>
        <c:ser>
          <c:idx val="1"/>
          <c:order val="1"/>
          <c:tx>
            <c:strRef>
              <c:f>'Analiza Tendinte Cheltuieli'!$B$20</c:f>
              <c:strCache>
                <c:ptCount val="1"/>
                <c:pt idx="0">
                  <c:v>ÎNGRIJIRE FAMILIE/PERSONALĂ</c:v>
                </c:pt>
              </c:strCache>
            </c:strRef>
          </c:tx>
          <c:spPr>
            <a:solidFill>
              <a:schemeClr val="accent3"/>
            </a:solidFill>
            <a:ln>
              <a:noFill/>
            </a:ln>
            <a:effectLst/>
          </c:spPr>
          <c:invertIfNegative val="0"/>
          <c:cat>
            <c:strRef>
              <c:f>'Analiza Tendinte Cheltuieli'!$C$18:$N$18</c:f>
              <c:strCache>
                <c:ptCount val="12"/>
                <c:pt idx="0">
                  <c:v>Ian</c:v>
                </c:pt>
                <c:pt idx="1">
                  <c:v>Feb</c:v>
                </c:pt>
                <c:pt idx="2">
                  <c:v>Mar</c:v>
                </c:pt>
                <c:pt idx="3">
                  <c:v>Apr</c:v>
                </c:pt>
                <c:pt idx="4">
                  <c:v>Mai</c:v>
                </c:pt>
                <c:pt idx="5">
                  <c:v>Iun</c:v>
                </c:pt>
                <c:pt idx="6">
                  <c:v>Iul</c:v>
                </c:pt>
                <c:pt idx="7">
                  <c:v>Aug</c:v>
                </c:pt>
                <c:pt idx="8">
                  <c:v>Sep</c:v>
                </c:pt>
                <c:pt idx="9">
                  <c:v>Oct</c:v>
                </c:pt>
                <c:pt idx="10">
                  <c:v>Nov</c:v>
                </c:pt>
                <c:pt idx="11">
                  <c:v>Dec</c:v>
                </c:pt>
              </c:strCache>
            </c:strRef>
          </c:cat>
          <c:val>
            <c:numRef>
              <c:f>'Analiza Tendinte Cheltuieli'!$C$20:$N$20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F2B-406F-8FC4-5AB91D3FB74C}"/>
            </c:ext>
          </c:extLst>
        </c:ser>
        <c:ser>
          <c:idx val="2"/>
          <c:order val="2"/>
          <c:tx>
            <c:strRef>
              <c:f>'Analiza Tendinte Cheltuieli'!$B$21</c:f>
              <c:strCache>
                <c:ptCount val="1"/>
                <c:pt idx="0">
                  <c:v>Transport</c:v>
                </c:pt>
              </c:strCache>
            </c:strRef>
          </c:tx>
          <c:spPr>
            <a:solidFill>
              <a:schemeClr val="accent5"/>
            </a:solidFill>
            <a:ln>
              <a:noFill/>
            </a:ln>
            <a:effectLst/>
          </c:spPr>
          <c:invertIfNegative val="0"/>
          <c:cat>
            <c:strRef>
              <c:f>'Analiza Tendinte Cheltuieli'!$C$18:$N$18</c:f>
              <c:strCache>
                <c:ptCount val="12"/>
                <c:pt idx="0">
                  <c:v>Ian</c:v>
                </c:pt>
                <c:pt idx="1">
                  <c:v>Feb</c:v>
                </c:pt>
                <c:pt idx="2">
                  <c:v>Mar</c:v>
                </c:pt>
                <c:pt idx="3">
                  <c:v>Apr</c:v>
                </c:pt>
                <c:pt idx="4">
                  <c:v>Mai</c:v>
                </c:pt>
                <c:pt idx="5">
                  <c:v>Iun</c:v>
                </c:pt>
                <c:pt idx="6">
                  <c:v>Iul</c:v>
                </c:pt>
                <c:pt idx="7">
                  <c:v>Aug</c:v>
                </c:pt>
                <c:pt idx="8">
                  <c:v>Sep</c:v>
                </c:pt>
                <c:pt idx="9">
                  <c:v>Oct</c:v>
                </c:pt>
                <c:pt idx="10">
                  <c:v>Nov</c:v>
                </c:pt>
                <c:pt idx="11">
                  <c:v>Dec</c:v>
                </c:pt>
              </c:strCache>
            </c:strRef>
          </c:cat>
          <c:val>
            <c:numRef>
              <c:f>'Analiza Tendinte Cheltuieli'!$C$21:$N$21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F2B-406F-8FC4-5AB91D3FB74C}"/>
            </c:ext>
          </c:extLst>
        </c:ser>
        <c:ser>
          <c:idx val="3"/>
          <c:order val="3"/>
          <c:tx>
            <c:strRef>
              <c:f>'Analiza Tendinte Cheltuieli'!$B$22</c:f>
              <c:strCache>
                <c:ptCount val="1"/>
                <c:pt idx="0">
                  <c:v>ÎMPRUMUTURI</c:v>
                </c:pt>
              </c:strCache>
            </c:strRef>
          </c:tx>
          <c:spPr>
            <a:solidFill>
              <a:schemeClr val="accent1">
                <a:lumMod val="60000"/>
              </a:schemeClr>
            </a:solidFill>
            <a:ln>
              <a:noFill/>
            </a:ln>
            <a:effectLst/>
          </c:spPr>
          <c:invertIfNegative val="0"/>
          <c:cat>
            <c:strRef>
              <c:f>'Analiza Tendinte Cheltuieli'!$C$18:$N$18</c:f>
              <c:strCache>
                <c:ptCount val="12"/>
                <c:pt idx="0">
                  <c:v>Ian</c:v>
                </c:pt>
                <c:pt idx="1">
                  <c:v>Feb</c:v>
                </c:pt>
                <c:pt idx="2">
                  <c:v>Mar</c:v>
                </c:pt>
                <c:pt idx="3">
                  <c:v>Apr</c:v>
                </c:pt>
                <c:pt idx="4">
                  <c:v>Mai</c:v>
                </c:pt>
                <c:pt idx="5">
                  <c:v>Iun</c:v>
                </c:pt>
                <c:pt idx="6">
                  <c:v>Iul</c:v>
                </c:pt>
                <c:pt idx="7">
                  <c:v>Aug</c:v>
                </c:pt>
                <c:pt idx="8">
                  <c:v>Sep</c:v>
                </c:pt>
                <c:pt idx="9">
                  <c:v>Oct</c:v>
                </c:pt>
                <c:pt idx="10">
                  <c:v>Nov</c:v>
                </c:pt>
                <c:pt idx="11">
                  <c:v>Dec</c:v>
                </c:pt>
              </c:strCache>
            </c:strRef>
          </c:cat>
          <c:val>
            <c:numRef>
              <c:f>'Analiza Tendinte Cheltuieli'!$C$22:$N$22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EF2B-406F-8FC4-5AB91D3FB74C}"/>
            </c:ext>
          </c:extLst>
        </c:ser>
        <c:ser>
          <c:idx val="4"/>
          <c:order val="4"/>
          <c:tx>
            <c:strRef>
              <c:f>'Analiza Tendinte Cheltuieli'!$B$23</c:f>
              <c:strCache>
                <c:ptCount val="1"/>
                <c:pt idx="0">
                  <c:v>DIVERTISMENT</c:v>
                </c:pt>
              </c:strCache>
            </c:strRef>
          </c:tx>
          <c:spPr>
            <a:solidFill>
              <a:schemeClr val="accent3">
                <a:lumMod val="60000"/>
              </a:schemeClr>
            </a:solidFill>
            <a:ln>
              <a:noFill/>
            </a:ln>
            <a:effectLst/>
          </c:spPr>
          <c:invertIfNegative val="0"/>
          <c:cat>
            <c:strRef>
              <c:f>'Analiza Tendinte Cheltuieli'!$C$18:$N$18</c:f>
              <c:strCache>
                <c:ptCount val="12"/>
                <c:pt idx="0">
                  <c:v>Ian</c:v>
                </c:pt>
                <c:pt idx="1">
                  <c:v>Feb</c:v>
                </c:pt>
                <c:pt idx="2">
                  <c:v>Mar</c:v>
                </c:pt>
                <c:pt idx="3">
                  <c:v>Apr</c:v>
                </c:pt>
                <c:pt idx="4">
                  <c:v>Mai</c:v>
                </c:pt>
                <c:pt idx="5">
                  <c:v>Iun</c:v>
                </c:pt>
                <c:pt idx="6">
                  <c:v>Iul</c:v>
                </c:pt>
                <c:pt idx="7">
                  <c:v>Aug</c:v>
                </c:pt>
                <c:pt idx="8">
                  <c:v>Sep</c:v>
                </c:pt>
                <c:pt idx="9">
                  <c:v>Oct</c:v>
                </c:pt>
                <c:pt idx="10">
                  <c:v>Nov</c:v>
                </c:pt>
                <c:pt idx="11">
                  <c:v>Dec</c:v>
                </c:pt>
              </c:strCache>
            </c:strRef>
          </c:cat>
          <c:val>
            <c:numRef>
              <c:f>'Analiza Tendinte Cheltuieli'!$C$23:$N$23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EF2B-406F-8FC4-5AB91D3FB74C}"/>
            </c:ext>
          </c:extLst>
        </c:ser>
        <c:ser>
          <c:idx val="5"/>
          <c:order val="5"/>
          <c:tx>
            <c:strRef>
              <c:f>'Analiza Tendinte Cheltuieli'!$B$24</c:f>
              <c:strCache>
                <c:ptCount val="1"/>
                <c:pt idx="0">
                  <c:v>ECONOMII SAU INVESTIŢII</c:v>
                </c:pt>
              </c:strCache>
            </c:strRef>
          </c:tx>
          <c:spPr>
            <a:solidFill>
              <a:schemeClr val="accent5">
                <a:lumMod val="60000"/>
              </a:schemeClr>
            </a:solidFill>
            <a:ln>
              <a:noFill/>
            </a:ln>
            <a:effectLst/>
          </c:spPr>
          <c:invertIfNegative val="0"/>
          <c:cat>
            <c:strRef>
              <c:f>'Analiza Tendinte Cheltuieli'!$C$18:$N$18</c:f>
              <c:strCache>
                <c:ptCount val="12"/>
                <c:pt idx="0">
                  <c:v>Ian</c:v>
                </c:pt>
                <c:pt idx="1">
                  <c:v>Feb</c:v>
                </c:pt>
                <c:pt idx="2">
                  <c:v>Mar</c:v>
                </c:pt>
                <c:pt idx="3">
                  <c:v>Apr</c:v>
                </c:pt>
                <c:pt idx="4">
                  <c:v>Mai</c:v>
                </c:pt>
                <c:pt idx="5">
                  <c:v>Iun</c:v>
                </c:pt>
                <c:pt idx="6">
                  <c:v>Iul</c:v>
                </c:pt>
                <c:pt idx="7">
                  <c:v>Aug</c:v>
                </c:pt>
                <c:pt idx="8">
                  <c:v>Sep</c:v>
                </c:pt>
                <c:pt idx="9">
                  <c:v>Oct</c:v>
                </c:pt>
                <c:pt idx="10">
                  <c:v>Nov</c:v>
                </c:pt>
                <c:pt idx="11">
                  <c:v>Dec</c:v>
                </c:pt>
              </c:strCache>
            </c:strRef>
          </c:cat>
          <c:val>
            <c:numRef>
              <c:f>'Analiza Tendinte Cheltuieli'!$C$24:$N$24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EF2B-406F-8FC4-5AB91D3FB74C}"/>
            </c:ext>
          </c:extLst>
        </c:ser>
        <c:ser>
          <c:idx val="6"/>
          <c:order val="6"/>
          <c:tx>
            <c:strRef>
              <c:f>'Analiza Tendinte Cheltuieli'!$B$25</c:f>
              <c:strCache>
                <c:ptCount val="1"/>
                <c:pt idx="0">
                  <c:v>JURIDICE</c:v>
                </c:pt>
              </c:strCache>
            </c:strRef>
          </c:tx>
          <c:spPr>
            <a:solidFill>
              <a:schemeClr val="accent1">
                <a:lumMod val="80000"/>
                <a:lumOff val="20000"/>
              </a:schemeClr>
            </a:solidFill>
            <a:ln>
              <a:noFill/>
            </a:ln>
            <a:effectLst/>
          </c:spPr>
          <c:invertIfNegative val="0"/>
          <c:cat>
            <c:strRef>
              <c:f>'Analiza Tendinte Cheltuieli'!$C$18:$N$18</c:f>
              <c:strCache>
                <c:ptCount val="12"/>
                <c:pt idx="0">
                  <c:v>Ian</c:v>
                </c:pt>
                <c:pt idx="1">
                  <c:v>Feb</c:v>
                </c:pt>
                <c:pt idx="2">
                  <c:v>Mar</c:v>
                </c:pt>
                <c:pt idx="3">
                  <c:v>Apr</c:v>
                </c:pt>
                <c:pt idx="4">
                  <c:v>Mai</c:v>
                </c:pt>
                <c:pt idx="5">
                  <c:v>Iun</c:v>
                </c:pt>
                <c:pt idx="6">
                  <c:v>Iul</c:v>
                </c:pt>
                <c:pt idx="7">
                  <c:v>Aug</c:v>
                </c:pt>
                <c:pt idx="8">
                  <c:v>Sep</c:v>
                </c:pt>
                <c:pt idx="9">
                  <c:v>Oct</c:v>
                </c:pt>
                <c:pt idx="10">
                  <c:v>Nov</c:v>
                </c:pt>
                <c:pt idx="11">
                  <c:v>Dec</c:v>
                </c:pt>
              </c:strCache>
            </c:strRef>
          </c:cat>
          <c:val>
            <c:numRef>
              <c:f>'Analiza Tendinte Cheltuieli'!$C$25:$N$25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EF2B-406F-8FC4-5AB91D3FB74C}"/>
            </c:ext>
          </c:extLst>
        </c:ser>
        <c:ser>
          <c:idx val="7"/>
          <c:order val="7"/>
          <c:tx>
            <c:strRef>
              <c:f>'Analiza Tendinte Cheltuieli'!$B$26</c:f>
              <c:strCache>
                <c:ptCount val="1"/>
                <c:pt idx="0">
                  <c:v>CADOURI ŞI DONAŢII</c:v>
                </c:pt>
              </c:strCache>
            </c:strRef>
          </c:tx>
          <c:spPr>
            <a:solidFill>
              <a:schemeClr val="accent3">
                <a:lumMod val="80000"/>
                <a:lumOff val="20000"/>
              </a:schemeClr>
            </a:solidFill>
            <a:ln>
              <a:noFill/>
            </a:ln>
            <a:effectLst/>
          </c:spPr>
          <c:invertIfNegative val="0"/>
          <c:cat>
            <c:strRef>
              <c:f>'Analiza Tendinte Cheltuieli'!$C$18:$N$18</c:f>
              <c:strCache>
                <c:ptCount val="12"/>
                <c:pt idx="0">
                  <c:v>Ian</c:v>
                </c:pt>
                <c:pt idx="1">
                  <c:v>Feb</c:v>
                </c:pt>
                <c:pt idx="2">
                  <c:v>Mar</c:v>
                </c:pt>
                <c:pt idx="3">
                  <c:v>Apr</c:v>
                </c:pt>
                <c:pt idx="4">
                  <c:v>Mai</c:v>
                </c:pt>
                <c:pt idx="5">
                  <c:v>Iun</c:v>
                </c:pt>
                <c:pt idx="6">
                  <c:v>Iul</c:v>
                </c:pt>
                <c:pt idx="7">
                  <c:v>Aug</c:v>
                </c:pt>
                <c:pt idx="8">
                  <c:v>Sep</c:v>
                </c:pt>
                <c:pt idx="9">
                  <c:v>Oct</c:v>
                </c:pt>
                <c:pt idx="10">
                  <c:v>Nov</c:v>
                </c:pt>
                <c:pt idx="11">
                  <c:v>Dec</c:v>
                </c:pt>
              </c:strCache>
            </c:strRef>
          </c:cat>
          <c:val>
            <c:numRef>
              <c:f>'Analiza Tendinte Cheltuieli'!$C$26:$N$26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EF2B-406F-8FC4-5AB91D3FB74C}"/>
            </c:ext>
          </c:extLst>
        </c:ser>
        <c:ser>
          <c:idx val="8"/>
          <c:order val="8"/>
          <c:tx>
            <c:strRef>
              <c:f>'Analiza Tendinte Cheltuieli'!$B$27</c:f>
              <c:strCache>
                <c:ptCount val="1"/>
                <c:pt idx="0">
                  <c:v>ANIMALE DE COMPANIE</c:v>
                </c:pt>
              </c:strCache>
            </c:strRef>
          </c:tx>
          <c:spPr>
            <a:solidFill>
              <a:schemeClr val="accent5">
                <a:lumMod val="80000"/>
                <a:lumOff val="20000"/>
              </a:schemeClr>
            </a:solidFill>
            <a:ln>
              <a:noFill/>
            </a:ln>
            <a:effectLst/>
          </c:spPr>
          <c:invertIfNegative val="0"/>
          <c:cat>
            <c:strRef>
              <c:f>'Analiza Tendinte Cheltuieli'!$C$18:$N$18</c:f>
              <c:strCache>
                <c:ptCount val="12"/>
                <c:pt idx="0">
                  <c:v>Ian</c:v>
                </c:pt>
                <c:pt idx="1">
                  <c:v>Feb</c:v>
                </c:pt>
                <c:pt idx="2">
                  <c:v>Mar</c:v>
                </c:pt>
                <c:pt idx="3">
                  <c:v>Apr</c:v>
                </c:pt>
                <c:pt idx="4">
                  <c:v>Mai</c:v>
                </c:pt>
                <c:pt idx="5">
                  <c:v>Iun</c:v>
                </c:pt>
                <c:pt idx="6">
                  <c:v>Iul</c:v>
                </c:pt>
                <c:pt idx="7">
                  <c:v>Aug</c:v>
                </c:pt>
                <c:pt idx="8">
                  <c:v>Sep</c:v>
                </c:pt>
                <c:pt idx="9">
                  <c:v>Oct</c:v>
                </c:pt>
                <c:pt idx="10">
                  <c:v>Nov</c:v>
                </c:pt>
                <c:pt idx="11">
                  <c:v>Dec</c:v>
                </c:pt>
              </c:strCache>
            </c:strRef>
          </c:cat>
          <c:val>
            <c:numRef>
              <c:f>'Analiza Tendinte Cheltuieli'!$C$27:$N$27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EF2B-406F-8FC4-5AB91D3FB74C}"/>
            </c:ext>
          </c:extLst>
        </c:ser>
        <c:ser>
          <c:idx val="9"/>
          <c:order val="9"/>
          <c:tx>
            <c:strRef>
              <c:f>'Analiza Tendinte Cheltuieli'!$B$28</c:f>
              <c:strCache>
                <c:ptCount val="1"/>
                <c:pt idx="0">
                  <c:v>PLĂȚI DIVERSE</c:v>
                </c:pt>
              </c:strCache>
            </c:strRef>
          </c:tx>
          <c:spPr>
            <a:solidFill>
              <a:schemeClr val="accent1">
                <a:lumMod val="80000"/>
              </a:schemeClr>
            </a:solidFill>
            <a:ln>
              <a:noFill/>
            </a:ln>
            <a:effectLst/>
          </c:spPr>
          <c:invertIfNegative val="0"/>
          <c:cat>
            <c:strRef>
              <c:f>'Analiza Tendinte Cheltuieli'!$C$18:$N$18</c:f>
              <c:strCache>
                <c:ptCount val="12"/>
                <c:pt idx="0">
                  <c:v>Ian</c:v>
                </c:pt>
                <c:pt idx="1">
                  <c:v>Feb</c:v>
                </c:pt>
                <c:pt idx="2">
                  <c:v>Mar</c:v>
                </c:pt>
                <c:pt idx="3">
                  <c:v>Apr</c:v>
                </c:pt>
                <c:pt idx="4">
                  <c:v>Mai</c:v>
                </c:pt>
                <c:pt idx="5">
                  <c:v>Iun</c:v>
                </c:pt>
                <c:pt idx="6">
                  <c:v>Iul</c:v>
                </c:pt>
                <c:pt idx="7">
                  <c:v>Aug</c:v>
                </c:pt>
                <c:pt idx="8">
                  <c:v>Sep</c:v>
                </c:pt>
                <c:pt idx="9">
                  <c:v>Oct</c:v>
                </c:pt>
                <c:pt idx="10">
                  <c:v>Nov</c:v>
                </c:pt>
                <c:pt idx="11">
                  <c:v>Dec</c:v>
                </c:pt>
              </c:strCache>
            </c:strRef>
          </c:cat>
          <c:val>
            <c:numRef>
              <c:f>'Analiza Tendinte Cheltuieli'!$C$28:$N$28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EF2B-406F-8FC4-5AB91D3FB74C}"/>
            </c:ext>
          </c:extLst>
        </c:ser>
        <c:ser>
          <c:idx val="10"/>
          <c:order val="10"/>
          <c:tx>
            <c:strRef>
              <c:f>'Analiza Tendinte Cheltuieli'!$B$29</c:f>
              <c:strCache>
                <c:ptCount val="1"/>
                <c:pt idx="0">
                  <c:v>MÂNCARE</c:v>
                </c:pt>
              </c:strCache>
            </c:strRef>
          </c:tx>
          <c:spPr>
            <a:solidFill>
              <a:schemeClr val="accent3">
                <a:lumMod val="80000"/>
              </a:schemeClr>
            </a:solidFill>
            <a:ln>
              <a:noFill/>
            </a:ln>
            <a:effectLst/>
          </c:spPr>
          <c:invertIfNegative val="0"/>
          <c:cat>
            <c:strRef>
              <c:f>'Analiza Tendinte Cheltuieli'!$C$18:$N$18</c:f>
              <c:strCache>
                <c:ptCount val="12"/>
                <c:pt idx="0">
                  <c:v>Ian</c:v>
                </c:pt>
                <c:pt idx="1">
                  <c:v>Feb</c:v>
                </c:pt>
                <c:pt idx="2">
                  <c:v>Mar</c:v>
                </c:pt>
                <c:pt idx="3">
                  <c:v>Apr</c:v>
                </c:pt>
                <c:pt idx="4">
                  <c:v>Mai</c:v>
                </c:pt>
                <c:pt idx="5">
                  <c:v>Iun</c:v>
                </c:pt>
                <c:pt idx="6">
                  <c:v>Iul</c:v>
                </c:pt>
                <c:pt idx="7">
                  <c:v>Aug</c:v>
                </c:pt>
                <c:pt idx="8">
                  <c:v>Sep</c:v>
                </c:pt>
                <c:pt idx="9">
                  <c:v>Oct</c:v>
                </c:pt>
                <c:pt idx="10">
                  <c:v>Nov</c:v>
                </c:pt>
                <c:pt idx="11">
                  <c:v>Dec</c:v>
                </c:pt>
              </c:strCache>
            </c:strRef>
          </c:cat>
          <c:val>
            <c:numRef>
              <c:f>'Analiza Tendinte Cheltuieli'!$C$29:$N$29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EF2B-406F-8FC4-5AB91D3FB74C}"/>
            </c:ext>
          </c:extLst>
        </c:ser>
        <c:ser>
          <c:idx val="11"/>
          <c:order val="11"/>
          <c:tx>
            <c:strRef>
              <c:f>'Analiza Tendinte Cheltuieli'!$B$30</c:f>
              <c:strCache>
                <c:ptCount val="1"/>
                <c:pt idx="0">
                  <c:v>COPII</c:v>
                </c:pt>
              </c:strCache>
            </c:strRef>
          </c:tx>
          <c:spPr>
            <a:solidFill>
              <a:schemeClr val="accent5">
                <a:lumMod val="80000"/>
              </a:schemeClr>
            </a:solidFill>
            <a:ln>
              <a:noFill/>
            </a:ln>
            <a:effectLst/>
          </c:spPr>
          <c:invertIfNegative val="0"/>
          <c:cat>
            <c:strRef>
              <c:f>'Analiza Tendinte Cheltuieli'!$C$18:$N$18</c:f>
              <c:strCache>
                <c:ptCount val="12"/>
                <c:pt idx="0">
                  <c:v>Ian</c:v>
                </c:pt>
                <c:pt idx="1">
                  <c:v>Feb</c:v>
                </c:pt>
                <c:pt idx="2">
                  <c:v>Mar</c:v>
                </c:pt>
                <c:pt idx="3">
                  <c:v>Apr</c:v>
                </c:pt>
                <c:pt idx="4">
                  <c:v>Mai</c:v>
                </c:pt>
                <c:pt idx="5">
                  <c:v>Iun</c:v>
                </c:pt>
                <c:pt idx="6">
                  <c:v>Iul</c:v>
                </c:pt>
                <c:pt idx="7">
                  <c:v>Aug</c:v>
                </c:pt>
                <c:pt idx="8">
                  <c:v>Sep</c:v>
                </c:pt>
                <c:pt idx="9">
                  <c:v>Oct</c:v>
                </c:pt>
                <c:pt idx="10">
                  <c:v>Nov</c:v>
                </c:pt>
                <c:pt idx="11">
                  <c:v>Dec</c:v>
                </c:pt>
              </c:strCache>
            </c:strRef>
          </c:cat>
          <c:val>
            <c:numRef>
              <c:f>'Analiza Tendinte Cheltuieli'!$C$30:$N$30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B-EF2B-406F-8FC4-5AB91D3FB74C}"/>
            </c:ext>
          </c:extLst>
        </c:ser>
        <c:dLbls>
          <c:showLegendKey val="0"/>
          <c:showVal val="0"/>
          <c:showCatName val="0"/>
          <c:showSerName val="0"/>
          <c:showPercent val="0"/>
          <c:showBubbleSize val="0"/>
        </c:dLbls>
        <c:gapWidth val="150"/>
        <c:overlap val="100"/>
        <c:axId val="217981264"/>
        <c:axId val="217988752"/>
      </c:barChart>
      <c:catAx>
        <c:axId val="217981264"/>
        <c:scaling>
          <c:orientation val="minMax"/>
        </c:scaling>
        <c:delete val="1"/>
        <c:axPos val="b"/>
        <c:numFmt formatCode="General" sourceLinked="1"/>
        <c:majorTickMark val="out"/>
        <c:minorTickMark val="none"/>
        <c:tickLblPos val="nextTo"/>
        <c:crossAx val="217988752"/>
        <c:crosses val="autoZero"/>
        <c:auto val="1"/>
        <c:lblAlgn val="ctr"/>
        <c:lblOffset val="100"/>
        <c:noMultiLvlLbl val="0"/>
      </c:catAx>
      <c:valAx>
        <c:axId val="2179887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7981264"/>
        <c:crosses val="autoZero"/>
        <c:crossBetween val="between"/>
      </c:valAx>
      <c:spPr>
        <a:noFill/>
        <a:ln>
          <a:noFill/>
        </a:ln>
        <a:effectLst/>
      </c:spPr>
    </c:plotArea>
    <c:legend>
      <c:legendPos val="r"/>
      <c:layout>
        <c:manualLayout>
          <c:xMode val="edge"/>
          <c:yMode val="edge"/>
          <c:x val="0.78766245962373982"/>
          <c:y val="1.8630605956864082E-2"/>
          <c:w val="0.20230093947680625"/>
          <c:h val="0.968947033794688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'Analiza Tendinte Venituri'!$B$19</c:f>
              <c:strCache>
                <c:ptCount val="1"/>
                <c:pt idx="0">
                  <c:v>Venit salariu 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hade val="60000"/>
                          <a:satMod val="300000"/>
                        </a:schemeClr>
                      </a:solidFill>
                      <a:prstDash val="solid"/>
                      <a:round/>
                    </a:ln>
                    <a:effectLst/>
                  </c:spPr>
                </c15:leaderLines>
              </c:ext>
            </c:extLst>
          </c:dLbls>
          <c:cat>
            <c:strRef>
              <c:f>'Analiza Tendinte Venituri'!$C$18:$N$18</c:f>
              <c:strCache>
                <c:ptCount val="12"/>
                <c:pt idx="0">
                  <c:v>Ian</c:v>
                </c:pt>
                <c:pt idx="1">
                  <c:v>Feb</c:v>
                </c:pt>
                <c:pt idx="2">
                  <c:v>Mar</c:v>
                </c:pt>
                <c:pt idx="3">
                  <c:v>Apr</c:v>
                </c:pt>
                <c:pt idx="4">
                  <c:v>Mai</c:v>
                </c:pt>
                <c:pt idx="5">
                  <c:v>Iun</c:v>
                </c:pt>
                <c:pt idx="6">
                  <c:v>Iul</c:v>
                </c:pt>
                <c:pt idx="7">
                  <c:v>Aug</c:v>
                </c:pt>
                <c:pt idx="8">
                  <c:v>Sep</c:v>
                </c:pt>
                <c:pt idx="9">
                  <c:v>Oct</c:v>
                </c:pt>
                <c:pt idx="10">
                  <c:v>Nov</c:v>
                </c:pt>
                <c:pt idx="11">
                  <c:v>Dec</c:v>
                </c:pt>
              </c:strCache>
            </c:strRef>
          </c:cat>
          <c:val>
            <c:numRef>
              <c:f>'Analiza Tendinte Venituri'!$C$19:$N$19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8CD-4FB3-B69C-210F2FAE5F05}"/>
            </c:ext>
          </c:extLst>
        </c:ser>
        <c:ser>
          <c:idx val="1"/>
          <c:order val="1"/>
          <c:tx>
            <c:strRef>
              <c:f>'Analiza Tendinte Venituri'!$B$20</c:f>
              <c:strCache>
                <c:ptCount val="1"/>
                <c:pt idx="0">
                  <c:v>Venit salariu 2</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hade val="60000"/>
                          <a:satMod val="300000"/>
                        </a:schemeClr>
                      </a:solidFill>
                      <a:prstDash val="solid"/>
                      <a:round/>
                    </a:ln>
                    <a:effectLst/>
                  </c:spPr>
                </c15:leaderLines>
              </c:ext>
            </c:extLst>
          </c:dLbls>
          <c:cat>
            <c:strRef>
              <c:f>'Analiza Tendinte Venituri'!$C$18:$N$18</c:f>
              <c:strCache>
                <c:ptCount val="12"/>
                <c:pt idx="0">
                  <c:v>Ian</c:v>
                </c:pt>
                <c:pt idx="1">
                  <c:v>Feb</c:v>
                </c:pt>
                <c:pt idx="2">
                  <c:v>Mar</c:v>
                </c:pt>
                <c:pt idx="3">
                  <c:v>Apr</c:v>
                </c:pt>
                <c:pt idx="4">
                  <c:v>Mai</c:v>
                </c:pt>
                <c:pt idx="5">
                  <c:v>Iun</c:v>
                </c:pt>
                <c:pt idx="6">
                  <c:v>Iul</c:v>
                </c:pt>
                <c:pt idx="7">
                  <c:v>Aug</c:v>
                </c:pt>
                <c:pt idx="8">
                  <c:v>Sep</c:v>
                </c:pt>
                <c:pt idx="9">
                  <c:v>Oct</c:v>
                </c:pt>
                <c:pt idx="10">
                  <c:v>Nov</c:v>
                </c:pt>
                <c:pt idx="11">
                  <c:v>Dec</c:v>
                </c:pt>
              </c:strCache>
            </c:strRef>
          </c:cat>
          <c:val>
            <c:numRef>
              <c:f>'Analiza Tendinte Venituri'!$C$20:$N$20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8CD-4FB3-B69C-210F2FAE5F05}"/>
            </c:ext>
          </c:extLst>
        </c:ser>
        <c:ser>
          <c:idx val="2"/>
          <c:order val="2"/>
          <c:tx>
            <c:strRef>
              <c:f>'Analiza Tendinte Venituri'!$B$21</c:f>
              <c:strCache>
                <c:ptCount val="1"/>
                <c:pt idx="0">
                  <c:v>Tichete de masa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hade val="60000"/>
                          <a:satMod val="300000"/>
                        </a:schemeClr>
                      </a:solidFill>
                      <a:prstDash val="solid"/>
                      <a:round/>
                    </a:ln>
                    <a:effectLst/>
                  </c:spPr>
                </c15:leaderLines>
              </c:ext>
            </c:extLst>
          </c:dLbls>
          <c:cat>
            <c:strRef>
              <c:f>'Analiza Tendinte Venituri'!$C$18:$N$18</c:f>
              <c:strCache>
                <c:ptCount val="12"/>
                <c:pt idx="0">
                  <c:v>Ian</c:v>
                </c:pt>
                <c:pt idx="1">
                  <c:v>Feb</c:v>
                </c:pt>
                <c:pt idx="2">
                  <c:v>Mar</c:v>
                </c:pt>
                <c:pt idx="3">
                  <c:v>Apr</c:v>
                </c:pt>
                <c:pt idx="4">
                  <c:v>Mai</c:v>
                </c:pt>
                <c:pt idx="5">
                  <c:v>Iun</c:v>
                </c:pt>
                <c:pt idx="6">
                  <c:v>Iul</c:v>
                </c:pt>
                <c:pt idx="7">
                  <c:v>Aug</c:v>
                </c:pt>
                <c:pt idx="8">
                  <c:v>Sep</c:v>
                </c:pt>
                <c:pt idx="9">
                  <c:v>Oct</c:v>
                </c:pt>
                <c:pt idx="10">
                  <c:v>Nov</c:v>
                </c:pt>
                <c:pt idx="11">
                  <c:v>Dec</c:v>
                </c:pt>
              </c:strCache>
            </c:strRef>
          </c:cat>
          <c:val>
            <c:numRef>
              <c:f>'Analiza Tendinte Venituri'!$C$21:$N$21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8CD-4FB3-B69C-210F2FAE5F05}"/>
            </c:ext>
          </c:extLst>
        </c:ser>
        <c:ser>
          <c:idx val="3"/>
          <c:order val="3"/>
          <c:tx>
            <c:strRef>
              <c:f>'Analiza Tendinte Venituri'!$B$22</c:f>
              <c:strCache>
                <c:ptCount val="1"/>
                <c:pt idx="0">
                  <c:v>Dividende</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hade val="60000"/>
                          <a:satMod val="300000"/>
                        </a:schemeClr>
                      </a:solidFill>
                      <a:prstDash val="solid"/>
                      <a:round/>
                    </a:ln>
                    <a:effectLst/>
                  </c:spPr>
                </c15:leaderLines>
              </c:ext>
            </c:extLst>
          </c:dLbls>
          <c:cat>
            <c:strRef>
              <c:f>'Analiza Tendinte Venituri'!$C$18:$N$18</c:f>
              <c:strCache>
                <c:ptCount val="12"/>
                <c:pt idx="0">
                  <c:v>Ian</c:v>
                </c:pt>
                <c:pt idx="1">
                  <c:v>Feb</c:v>
                </c:pt>
                <c:pt idx="2">
                  <c:v>Mar</c:v>
                </c:pt>
                <c:pt idx="3">
                  <c:v>Apr</c:v>
                </c:pt>
                <c:pt idx="4">
                  <c:v>Mai</c:v>
                </c:pt>
                <c:pt idx="5">
                  <c:v>Iun</c:v>
                </c:pt>
                <c:pt idx="6">
                  <c:v>Iul</c:v>
                </c:pt>
                <c:pt idx="7">
                  <c:v>Aug</c:v>
                </c:pt>
                <c:pt idx="8">
                  <c:v>Sep</c:v>
                </c:pt>
                <c:pt idx="9">
                  <c:v>Oct</c:v>
                </c:pt>
                <c:pt idx="10">
                  <c:v>Nov</c:v>
                </c:pt>
                <c:pt idx="11">
                  <c:v>Dec</c:v>
                </c:pt>
              </c:strCache>
            </c:strRef>
          </c:cat>
          <c:val>
            <c:numRef>
              <c:f>'Analiza Tendinte Venituri'!$C$22:$N$22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08CD-4FB3-B69C-210F2FAE5F05}"/>
            </c:ext>
          </c:extLst>
        </c:ser>
        <c:ser>
          <c:idx val="4"/>
          <c:order val="4"/>
          <c:tx>
            <c:strRef>
              <c:f>'Analiza Tendinte Venituri'!$B$23</c:f>
              <c:strCache>
                <c:ptCount val="1"/>
                <c:pt idx="0">
                  <c:v>Venituri independente</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hade val="60000"/>
                          <a:satMod val="300000"/>
                        </a:schemeClr>
                      </a:solidFill>
                      <a:prstDash val="solid"/>
                      <a:round/>
                    </a:ln>
                    <a:effectLst/>
                  </c:spPr>
                </c15:leaderLines>
              </c:ext>
            </c:extLst>
          </c:dLbls>
          <c:cat>
            <c:strRef>
              <c:f>'Analiza Tendinte Venituri'!$C$18:$N$18</c:f>
              <c:strCache>
                <c:ptCount val="12"/>
                <c:pt idx="0">
                  <c:v>Ian</c:v>
                </c:pt>
                <c:pt idx="1">
                  <c:v>Feb</c:v>
                </c:pt>
                <c:pt idx="2">
                  <c:v>Mar</c:v>
                </c:pt>
                <c:pt idx="3">
                  <c:v>Apr</c:v>
                </c:pt>
                <c:pt idx="4">
                  <c:v>Mai</c:v>
                </c:pt>
                <c:pt idx="5">
                  <c:v>Iun</c:v>
                </c:pt>
                <c:pt idx="6">
                  <c:v>Iul</c:v>
                </c:pt>
                <c:pt idx="7">
                  <c:v>Aug</c:v>
                </c:pt>
                <c:pt idx="8">
                  <c:v>Sep</c:v>
                </c:pt>
                <c:pt idx="9">
                  <c:v>Oct</c:v>
                </c:pt>
                <c:pt idx="10">
                  <c:v>Nov</c:v>
                </c:pt>
                <c:pt idx="11">
                  <c:v>Dec</c:v>
                </c:pt>
              </c:strCache>
            </c:strRef>
          </c:cat>
          <c:val>
            <c:numRef>
              <c:f>'Analiza Tendinte Venituri'!$C$23:$N$23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08CD-4FB3-B69C-210F2FAE5F05}"/>
            </c:ext>
          </c:extLst>
        </c:ser>
        <c:ser>
          <c:idx val="5"/>
          <c:order val="5"/>
          <c:tx>
            <c:strRef>
              <c:f>'Analiza Tendinte Venituri'!$B$24</c:f>
              <c:strCache>
                <c:ptCount val="1"/>
                <c:pt idx="0">
                  <c:v>Venit suplimentar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hade val="60000"/>
                          <a:satMod val="300000"/>
                        </a:schemeClr>
                      </a:solidFill>
                      <a:prstDash val="solid"/>
                      <a:round/>
                    </a:ln>
                    <a:effectLst/>
                  </c:spPr>
                </c15:leaderLines>
              </c:ext>
            </c:extLst>
          </c:dLbls>
          <c:cat>
            <c:strRef>
              <c:f>'Analiza Tendinte Venituri'!$C$18:$N$18</c:f>
              <c:strCache>
                <c:ptCount val="12"/>
                <c:pt idx="0">
                  <c:v>Ian</c:v>
                </c:pt>
                <c:pt idx="1">
                  <c:v>Feb</c:v>
                </c:pt>
                <c:pt idx="2">
                  <c:v>Mar</c:v>
                </c:pt>
                <c:pt idx="3">
                  <c:v>Apr</c:v>
                </c:pt>
                <c:pt idx="4">
                  <c:v>Mai</c:v>
                </c:pt>
                <c:pt idx="5">
                  <c:v>Iun</c:v>
                </c:pt>
                <c:pt idx="6">
                  <c:v>Iul</c:v>
                </c:pt>
                <c:pt idx="7">
                  <c:v>Aug</c:v>
                </c:pt>
                <c:pt idx="8">
                  <c:v>Sep</c:v>
                </c:pt>
                <c:pt idx="9">
                  <c:v>Oct</c:v>
                </c:pt>
                <c:pt idx="10">
                  <c:v>Nov</c:v>
                </c:pt>
                <c:pt idx="11">
                  <c:v>Dec</c:v>
                </c:pt>
              </c:strCache>
            </c:strRef>
          </c:cat>
          <c:val>
            <c:numRef>
              <c:f>'Analiza Tendinte Venituri'!$C$24:$N$24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742-4AC7-AD6B-7C37060A355B}"/>
            </c:ext>
          </c:extLst>
        </c:ser>
        <c:dLbls>
          <c:showLegendKey val="0"/>
          <c:showVal val="1"/>
          <c:showCatName val="0"/>
          <c:showSerName val="0"/>
          <c:showPercent val="0"/>
          <c:showBubbleSize val="0"/>
        </c:dLbls>
        <c:gapWidth val="95"/>
        <c:overlap val="100"/>
        <c:axId val="214625800"/>
        <c:axId val="214626192"/>
      </c:barChart>
      <c:catAx>
        <c:axId val="214625800"/>
        <c:scaling>
          <c:orientation val="minMax"/>
        </c:scaling>
        <c:delete val="0"/>
        <c:axPos val="b"/>
        <c:numFmt formatCode="General" sourceLinked="0"/>
        <c:majorTickMark val="none"/>
        <c:minorTickMark val="none"/>
        <c:tickLblPos val="nextTo"/>
        <c:spPr>
          <a:noFill/>
          <a:ln w="3175" cap="flat" cmpd="sng" algn="ctr">
            <a:solidFill>
              <a:schemeClr val="tx1">
                <a:tint val="75000"/>
                <a:shade val="60000"/>
                <a:satMod val="300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214626192"/>
        <c:crosses val="autoZero"/>
        <c:auto val="1"/>
        <c:lblAlgn val="ctr"/>
        <c:lblOffset val="100"/>
        <c:noMultiLvlLbl val="0"/>
      </c:catAx>
      <c:valAx>
        <c:axId val="214626192"/>
        <c:scaling>
          <c:orientation val="minMax"/>
        </c:scaling>
        <c:delete val="1"/>
        <c:axPos val="l"/>
        <c:numFmt formatCode="#,##0;;" sourceLinked="0"/>
        <c:majorTickMark val="none"/>
        <c:minorTickMark val="none"/>
        <c:tickLblPos val="nextTo"/>
        <c:crossAx val="2146258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noFill/>
    <a:ln w="3175" cap="flat" cmpd="sng" algn="ctr">
      <a:noFill/>
      <a:prstDash val="solid"/>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Distribuție venit anual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'Analiza Tendinte Venituri'!$B$19:$B$24</c:f>
              <c:strCache>
                <c:ptCount val="6"/>
                <c:pt idx="0">
                  <c:v>Venit salariu 1</c:v>
                </c:pt>
                <c:pt idx="1">
                  <c:v>Venit salariu 2</c:v>
                </c:pt>
                <c:pt idx="2">
                  <c:v>Tichete de masa</c:v>
                </c:pt>
                <c:pt idx="3">
                  <c:v>Dividende</c:v>
                </c:pt>
                <c:pt idx="4">
                  <c:v>Venituri independente</c:v>
                </c:pt>
                <c:pt idx="5">
                  <c:v>Venit suplimentar</c:v>
                </c:pt>
              </c:strCache>
            </c:strRef>
          </c:cat>
          <c:val>
            <c:numRef>
              <c:f>'Analiza Tendinte Venituri'!$O$19:$O$24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A33-4FD8-9C27-52BD4F716658}"/>
            </c:ext>
          </c:extLst>
        </c:ser>
        <c:dLbls>
          <c:showLegendKey val="0"/>
          <c:showVal val="1"/>
          <c:showCatName val="0"/>
          <c:showSerName val="0"/>
          <c:showPercent val="0"/>
          <c:showBubbleSize val="0"/>
        </c:dLbls>
        <c:gapWidth val="150"/>
        <c:overlap val="-25"/>
        <c:axId val="1890379472"/>
        <c:axId val="1890373232"/>
      </c:barChart>
      <c:valAx>
        <c:axId val="1890373232"/>
        <c:scaling>
          <c:orientation val="minMax"/>
        </c:scaling>
        <c:delete val="1"/>
        <c:axPos val="b"/>
        <c:numFmt formatCode="0%" sourceLinked="1"/>
        <c:majorTickMark val="out"/>
        <c:minorTickMark val="none"/>
        <c:tickLblPos val="nextTo"/>
        <c:crossAx val="1890379472"/>
        <c:crosses val="autoZero"/>
        <c:crossBetween val="between"/>
      </c:valAx>
      <c:catAx>
        <c:axId val="1890379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0373232"/>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Tendinte Cheltuieli'!A1"/><Relationship Id="rId2" Type="http://schemas.openxmlformats.org/officeDocument/2006/relationships/hyperlink" Target="#'Buget personal'!A1"/><Relationship Id="rId1" Type="http://schemas.openxmlformats.org/officeDocument/2006/relationships/hyperlink" Target="#GHID!A1"/><Relationship Id="rId5" Type="http://schemas.openxmlformats.org/officeDocument/2006/relationships/image" Target="../media/image1.jpeg"/><Relationship Id="rId4" Type="http://schemas.openxmlformats.org/officeDocument/2006/relationships/hyperlink" Target="#'Tendinte Venituri'!A1"/></Relationships>
</file>

<file path=xl/drawings/_rels/drawing2.xml.rels><?xml version="1.0" encoding="UTF-8" standalone="yes"?>
<Relationships xmlns="http://schemas.openxmlformats.org/package/2006/relationships"><Relationship Id="rId3" Type="http://schemas.openxmlformats.org/officeDocument/2006/relationships/hyperlink" Target="#'Tendinte Cheltuieli'!A1"/><Relationship Id="rId2" Type="http://schemas.openxmlformats.org/officeDocument/2006/relationships/hyperlink" Target="#'Buget personal'!A1"/><Relationship Id="rId1" Type="http://schemas.openxmlformats.org/officeDocument/2006/relationships/hyperlink" Target="#GHID!A1"/><Relationship Id="rId5" Type="http://schemas.openxmlformats.org/officeDocument/2006/relationships/image" Target="../media/image1.jpeg"/><Relationship Id="rId4" Type="http://schemas.openxmlformats.org/officeDocument/2006/relationships/hyperlink" Target="#'Tendinte Venituri'!A1"/></Relationships>
</file>

<file path=xl/drawings/_rels/drawing3.xml.rels><?xml version="1.0" encoding="UTF-8" standalone="yes"?>
<Relationships xmlns="http://schemas.openxmlformats.org/package/2006/relationships"><Relationship Id="rId3" Type="http://schemas.openxmlformats.org/officeDocument/2006/relationships/hyperlink" Target="#GHID!A1"/><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Tendinte Venituri'!A1"/><Relationship Id="rId5" Type="http://schemas.openxmlformats.org/officeDocument/2006/relationships/hyperlink" Target="#'Tendinte Cheltuieli'!A1"/><Relationship Id="rId4" Type="http://schemas.openxmlformats.org/officeDocument/2006/relationships/hyperlink" Target="#'Buget personal'!A1"/></Relationships>
</file>

<file path=xl/drawings/_rels/drawing4.xml.rels><?xml version="1.0" encoding="UTF-8" standalone="yes"?>
<Relationships xmlns="http://schemas.openxmlformats.org/package/2006/relationships"><Relationship Id="rId8" Type="http://schemas.openxmlformats.org/officeDocument/2006/relationships/chart" Target="../charts/chart4.xml"/><Relationship Id="rId3" Type="http://schemas.openxmlformats.org/officeDocument/2006/relationships/hyperlink" Target="#GHID!A1"/><Relationship Id="rId7" Type="http://schemas.openxmlformats.org/officeDocument/2006/relationships/image" Target="../media/image1.jpeg"/><Relationship Id="rId2" Type="http://schemas.openxmlformats.org/officeDocument/2006/relationships/image" Target="../media/image2.jpeg"/><Relationship Id="rId1" Type="http://schemas.openxmlformats.org/officeDocument/2006/relationships/chart" Target="../charts/chart3.xml"/><Relationship Id="rId6" Type="http://schemas.openxmlformats.org/officeDocument/2006/relationships/hyperlink" Target="#'Tendinte Venituri'!A1"/><Relationship Id="rId5" Type="http://schemas.openxmlformats.org/officeDocument/2006/relationships/hyperlink" Target="#'Tendinte Cheltuieli'!A1"/><Relationship Id="rId4" Type="http://schemas.openxmlformats.org/officeDocument/2006/relationships/hyperlink" Target="#'Buget personal'!A1"/></Relationships>
</file>

<file path=xl/drawings/drawing1.xml><?xml version="1.0" encoding="utf-8"?>
<xdr:wsDr xmlns:xdr="http://schemas.openxmlformats.org/drawingml/2006/spreadsheetDrawing" xmlns:a="http://schemas.openxmlformats.org/drawingml/2006/main">
  <xdr:twoCellAnchor editAs="absolute">
    <xdr:from>
      <xdr:col>1</xdr:col>
      <xdr:colOff>1943100</xdr:colOff>
      <xdr:row>0</xdr:row>
      <xdr:rowOff>0</xdr:rowOff>
    </xdr:from>
    <xdr:to>
      <xdr:col>3</xdr:col>
      <xdr:colOff>739775</xdr:colOff>
      <xdr:row>1</xdr:row>
      <xdr:rowOff>0</xdr:rowOff>
    </xdr:to>
    <xdr:sp macro="" textlink="">
      <xdr:nvSpPr>
        <xdr:cNvPr id="2" name="Dreptunghi 2">
          <a:hlinkClick xmlns:r="http://schemas.openxmlformats.org/officeDocument/2006/relationships" r:id="rId1"/>
          <a:extLst>
            <a:ext uri="{FF2B5EF4-FFF2-40B4-BE49-F238E27FC236}">
              <a16:creationId xmlns:a16="http://schemas.microsoft.com/office/drawing/2014/main" id="{669F217A-B1D2-43DB-9B85-AC8D33FF0CC1}"/>
            </a:ext>
          </a:extLst>
        </xdr:cNvPr>
        <xdr:cNvSpPr/>
      </xdr:nvSpPr>
      <xdr:spPr>
        <a:xfrm>
          <a:off x="2578100" y="0"/>
          <a:ext cx="1311275" cy="495300"/>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bg1"/>
              </a:solidFill>
              <a:latin typeface="+mj-lt"/>
            </a:rPr>
            <a:t>GHID</a:t>
          </a:r>
        </a:p>
      </xdr:txBody>
    </xdr:sp>
    <xdr:clientData/>
  </xdr:twoCellAnchor>
  <xdr:twoCellAnchor editAs="absolute">
    <xdr:from>
      <xdr:col>3</xdr:col>
      <xdr:colOff>920750</xdr:colOff>
      <xdr:row>0</xdr:row>
      <xdr:rowOff>0</xdr:rowOff>
    </xdr:from>
    <xdr:to>
      <xdr:col>4</xdr:col>
      <xdr:colOff>6350</xdr:colOff>
      <xdr:row>1</xdr:row>
      <xdr:rowOff>0</xdr:rowOff>
    </xdr:to>
    <xdr:sp macro="" textlink="">
      <xdr:nvSpPr>
        <xdr:cNvPr id="3" name="Dreptunghi 8">
          <a:hlinkClick xmlns:r="http://schemas.openxmlformats.org/officeDocument/2006/relationships" r:id="rId2"/>
          <a:extLst>
            <a:ext uri="{FF2B5EF4-FFF2-40B4-BE49-F238E27FC236}">
              <a16:creationId xmlns:a16="http://schemas.microsoft.com/office/drawing/2014/main" id="{B250F4E4-C8FF-44D7-BCCD-945BCD1D9C86}"/>
            </a:ext>
          </a:extLst>
        </xdr:cNvPr>
        <xdr:cNvSpPr/>
      </xdr:nvSpPr>
      <xdr:spPr>
        <a:xfrm>
          <a:off x="4070350" y="0"/>
          <a:ext cx="1301750" cy="49530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Buget personal</a:t>
          </a:r>
        </a:p>
      </xdr:txBody>
    </xdr:sp>
    <xdr:clientData/>
  </xdr:twoCellAnchor>
  <xdr:twoCellAnchor editAs="absolute">
    <xdr:from>
      <xdr:col>4</xdr:col>
      <xdr:colOff>200026</xdr:colOff>
      <xdr:row>0</xdr:row>
      <xdr:rowOff>6350</xdr:rowOff>
    </xdr:from>
    <xdr:to>
      <xdr:col>5</xdr:col>
      <xdr:colOff>1625600</xdr:colOff>
      <xdr:row>1</xdr:row>
      <xdr:rowOff>6350</xdr:rowOff>
    </xdr:to>
    <xdr:sp macro="" textlink="">
      <xdr:nvSpPr>
        <xdr:cNvPr id="4" name="Dreptunghi 9">
          <a:hlinkClick xmlns:r="http://schemas.openxmlformats.org/officeDocument/2006/relationships" r:id="rId3"/>
          <a:extLst>
            <a:ext uri="{FF2B5EF4-FFF2-40B4-BE49-F238E27FC236}">
              <a16:creationId xmlns:a16="http://schemas.microsoft.com/office/drawing/2014/main" id="{91D09162-27E6-48ED-9063-42D6F2915E90}"/>
            </a:ext>
          </a:extLst>
        </xdr:cNvPr>
        <xdr:cNvSpPr/>
      </xdr:nvSpPr>
      <xdr:spPr>
        <a:xfrm>
          <a:off x="5565776" y="6350"/>
          <a:ext cx="1654174" cy="495300"/>
        </a:xfrm>
        <a:prstGeom prst="rec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Analiza tendinte cheltuieli </a:t>
          </a:r>
        </a:p>
      </xdr:txBody>
    </xdr:sp>
    <xdr:clientData/>
  </xdr:twoCellAnchor>
  <xdr:twoCellAnchor editAs="absolute">
    <xdr:from>
      <xdr:col>5</xdr:col>
      <xdr:colOff>1873250</xdr:colOff>
      <xdr:row>0</xdr:row>
      <xdr:rowOff>0</xdr:rowOff>
    </xdr:from>
    <xdr:to>
      <xdr:col>7</xdr:col>
      <xdr:colOff>1136650</xdr:colOff>
      <xdr:row>0</xdr:row>
      <xdr:rowOff>488950</xdr:rowOff>
    </xdr:to>
    <xdr:sp macro="" textlink="">
      <xdr:nvSpPr>
        <xdr:cNvPr id="5" name="Dreptunghi 10">
          <a:hlinkClick xmlns:r="http://schemas.openxmlformats.org/officeDocument/2006/relationships" r:id="rId4"/>
          <a:extLst>
            <a:ext uri="{FF2B5EF4-FFF2-40B4-BE49-F238E27FC236}">
              <a16:creationId xmlns:a16="http://schemas.microsoft.com/office/drawing/2014/main" id="{6FC45262-AAA1-495F-8091-0575A20C26F9}"/>
            </a:ext>
          </a:extLst>
        </xdr:cNvPr>
        <xdr:cNvSpPr/>
      </xdr:nvSpPr>
      <xdr:spPr>
        <a:xfrm>
          <a:off x="7467600" y="0"/>
          <a:ext cx="1612900" cy="488950"/>
        </a:xfrm>
        <a:prstGeom prst="rec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Analiza tendinte venituri </a:t>
          </a:r>
        </a:p>
      </xdr:txBody>
    </xdr:sp>
    <xdr:clientData/>
  </xdr:twoCellAnchor>
  <xdr:twoCellAnchor editAs="oneCell">
    <xdr:from>
      <xdr:col>0</xdr:col>
      <xdr:colOff>1</xdr:colOff>
      <xdr:row>0</xdr:row>
      <xdr:rowOff>0</xdr:rowOff>
    </xdr:from>
    <xdr:to>
      <xdr:col>1</xdr:col>
      <xdr:colOff>1835151</xdr:colOff>
      <xdr:row>1</xdr:row>
      <xdr:rowOff>60781</xdr:rowOff>
    </xdr:to>
    <xdr:pic>
      <xdr:nvPicPr>
        <xdr:cNvPr id="6" name="Picture 5">
          <a:extLst>
            <a:ext uri="{FF2B5EF4-FFF2-40B4-BE49-F238E27FC236}">
              <a16:creationId xmlns:a16="http://schemas.microsoft.com/office/drawing/2014/main" id="{EA1E86D0-220B-4A9B-B101-F7066621C9BF}"/>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28136" b="28956"/>
        <a:stretch/>
      </xdr:blipFill>
      <xdr:spPr>
        <a:xfrm>
          <a:off x="1" y="0"/>
          <a:ext cx="2470150" cy="5560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2578099</xdr:colOff>
      <xdr:row>0</xdr:row>
      <xdr:rowOff>0</xdr:rowOff>
    </xdr:from>
    <xdr:to>
      <xdr:col>1</xdr:col>
      <xdr:colOff>523874</xdr:colOff>
      <xdr:row>0</xdr:row>
      <xdr:rowOff>495300</xdr:rowOff>
    </xdr:to>
    <xdr:sp macro="" textlink="">
      <xdr:nvSpPr>
        <xdr:cNvPr id="3" name="Dreptunghi 2">
          <a:hlinkClick xmlns:r="http://schemas.openxmlformats.org/officeDocument/2006/relationships" r:id="rId1"/>
          <a:extLst>
            <a:ext uri="{FF2B5EF4-FFF2-40B4-BE49-F238E27FC236}">
              <a16:creationId xmlns:a16="http://schemas.microsoft.com/office/drawing/2014/main" id="{5504B6AE-C689-47D6-99F8-D421006A6F4E}"/>
            </a:ext>
          </a:extLst>
        </xdr:cNvPr>
        <xdr:cNvSpPr/>
      </xdr:nvSpPr>
      <xdr:spPr>
        <a:xfrm>
          <a:off x="2578099" y="0"/>
          <a:ext cx="1311275" cy="495300"/>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bg1"/>
              </a:solidFill>
              <a:latin typeface="+mj-lt"/>
            </a:rPr>
            <a:t>GHID</a:t>
          </a:r>
        </a:p>
      </xdr:txBody>
    </xdr:sp>
    <xdr:clientData/>
  </xdr:twoCellAnchor>
  <xdr:twoCellAnchor editAs="absolute">
    <xdr:from>
      <xdr:col>1</xdr:col>
      <xdr:colOff>704849</xdr:colOff>
      <xdr:row>0</xdr:row>
      <xdr:rowOff>0</xdr:rowOff>
    </xdr:from>
    <xdr:to>
      <xdr:col>2</xdr:col>
      <xdr:colOff>457199</xdr:colOff>
      <xdr:row>0</xdr:row>
      <xdr:rowOff>495300</xdr:rowOff>
    </xdr:to>
    <xdr:sp macro="" textlink="">
      <xdr:nvSpPr>
        <xdr:cNvPr id="4" name="Dreptunghi 8">
          <a:hlinkClick xmlns:r="http://schemas.openxmlformats.org/officeDocument/2006/relationships" r:id="rId2"/>
          <a:extLst>
            <a:ext uri="{FF2B5EF4-FFF2-40B4-BE49-F238E27FC236}">
              <a16:creationId xmlns:a16="http://schemas.microsoft.com/office/drawing/2014/main" id="{5292F15A-4E56-467F-BF2A-2C4CB8E0D5F1}"/>
            </a:ext>
          </a:extLst>
        </xdr:cNvPr>
        <xdr:cNvSpPr/>
      </xdr:nvSpPr>
      <xdr:spPr>
        <a:xfrm>
          <a:off x="4070349" y="0"/>
          <a:ext cx="1301750" cy="49530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Buget personal</a:t>
          </a:r>
        </a:p>
      </xdr:txBody>
    </xdr:sp>
    <xdr:clientData/>
  </xdr:twoCellAnchor>
  <xdr:twoCellAnchor editAs="absolute">
    <xdr:from>
      <xdr:col>2</xdr:col>
      <xdr:colOff>650875</xdr:colOff>
      <xdr:row>0</xdr:row>
      <xdr:rowOff>6350</xdr:rowOff>
    </xdr:from>
    <xdr:to>
      <xdr:col>3</xdr:col>
      <xdr:colOff>793749</xdr:colOff>
      <xdr:row>0</xdr:row>
      <xdr:rowOff>501650</xdr:rowOff>
    </xdr:to>
    <xdr:sp macro="" textlink="">
      <xdr:nvSpPr>
        <xdr:cNvPr id="5" name="Dreptunghi 9">
          <a:hlinkClick xmlns:r="http://schemas.openxmlformats.org/officeDocument/2006/relationships" r:id="rId3"/>
          <a:extLst>
            <a:ext uri="{FF2B5EF4-FFF2-40B4-BE49-F238E27FC236}">
              <a16:creationId xmlns:a16="http://schemas.microsoft.com/office/drawing/2014/main" id="{86CC18B8-530A-447E-9D79-92EB056E6DB6}"/>
            </a:ext>
          </a:extLst>
        </xdr:cNvPr>
        <xdr:cNvSpPr/>
      </xdr:nvSpPr>
      <xdr:spPr>
        <a:xfrm>
          <a:off x="5565775" y="6350"/>
          <a:ext cx="1654174" cy="495300"/>
        </a:xfrm>
        <a:prstGeom prst="rec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Analiza tendinte cheltuieli </a:t>
          </a:r>
        </a:p>
      </xdr:txBody>
    </xdr:sp>
    <xdr:clientData/>
  </xdr:twoCellAnchor>
  <xdr:twoCellAnchor editAs="absolute">
    <xdr:from>
      <xdr:col>3</xdr:col>
      <xdr:colOff>1041399</xdr:colOff>
      <xdr:row>0</xdr:row>
      <xdr:rowOff>0</xdr:rowOff>
    </xdr:from>
    <xdr:to>
      <xdr:col>4</xdr:col>
      <xdr:colOff>1028699</xdr:colOff>
      <xdr:row>0</xdr:row>
      <xdr:rowOff>488950</xdr:rowOff>
    </xdr:to>
    <xdr:sp macro="" textlink="">
      <xdr:nvSpPr>
        <xdr:cNvPr id="6" name="Dreptunghi 10">
          <a:hlinkClick xmlns:r="http://schemas.openxmlformats.org/officeDocument/2006/relationships" r:id="rId4"/>
          <a:extLst>
            <a:ext uri="{FF2B5EF4-FFF2-40B4-BE49-F238E27FC236}">
              <a16:creationId xmlns:a16="http://schemas.microsoft.com/office/drawing/2014/main" id="{98940271-0435-4EC8-A275-8BA31A184B7F}"/>
            </a:ext>
          </a:extLst>
        </xdr:cNvPr>
        <xdr:cNvSpPr/>
      </xdr:nvSpPr>
      <xdr:spPr>
        <a:xfrm>
          <a:off x="7467599" y="0"/>
          <a:ext cx="1612900" cy="488950"/>
        </a:xfrm>
        <a:prstGeom prst="rec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Analiza tendinte venituri </a:t>
          </a:r>
        </a:p>
      </xdr:txBody>
    </xdr:sp>
    <xdr:clientData/>
  </xdr:twoCellAnchor>
  <xdr:twoCellAnchor editAs="oneCell">
    <xdr:from>
      <xdr:col>0</xdr:col>
      <xdr:colOff>0</xdr:colOff>
      <xdr:row>0</xdr:row>
      <xdr:rowOff>0</xdr:rowOff>
    </xdr:from>
    <xdr:to>
      <xdr:col>0</xdr:col>
      <xdr:colOff>2470150</xdr:colOff>
      <xdr:row>0</xdr:row>
      <xdr:rowOff>556081</xdr:rowOff>
    </xdr:to>
    <xdr:pic>
      <xdr:nvPicPr>
        <xdr:cNvPr id="7" name="Picture 6">
          <a:extLst>
            <a:ext uri="{FF2B5EF4-FFF2-40B4-BE49-F238E27FC236}">
              <a16:creationId xmlns:a16="http://schemas.microsoft.com/office/drawing/2014/main" id="{6BF41C54-7B7E-4215-991E-784C769264AF}"/>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28136" b="28956"/>
        <a:stretch/>
      </xdr:blipFill>
      <xdr:spPr>
        <a:xfrm>
          <a:off x="0" y="0"/>
          <a:ext cx="2470150" cy="5560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3</xdr:row>
      <xdr:rowOff>47625</xdr:rowOff>
    </xdr:from>
    <xdr:to>
      <xdr:col>13</xdr:col>
      <xdr:colOff>640080</xdr:colOff>
      <xdr:row>4</xdr:row>
      <xdr:rowOff>66675</xdr:rowOff>
    </xdr:to>
    <xdr:sp macro="" textlink="">
      <xdr:nvSpPr>
        <xdr:cNvPr id="4" name="btnDec" descr="Faceţi clic pentru a vizualiza foaia de lucru cu cheltuielile din decembrie" title="Buton de navigare Decembrie">
          <a:extLst>
            <a:ext uri="{FF2B5EF4-FFF2-40B4-BE49-F238E27FC236}">
              <a16:creationId xmlns:a16="http://schemas.microsoft.com/office/drawing/2014/main" id="{951CCC37-E27C-4359-BAB5-3850A1815AB6}"/>
            </a:ext>
          </a:extLst>
        </xdr:cNvPr>
        <xdr:cNvSpPr/>
      </xdr:nvSpPr>
      <xdr:spPr>
        <a:xfrm>
          <a:off x="8410575" y="866775"/>
          <a:ext cx="640080" cy="2286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Dec</a:t>
          </a:r>
        </a:p>
      </xdr:txBody>
    </xdr:sp>
    <xdr:clientData/>
  </xdr:twoCellAnchor>
  <xdr:twoCellAnchor>
    <xdr:from>
      <xdr:col>12</xdr:col>
      <xdr:colOff>0</xdr:colOff>
      <xdr:row>3</xdr:row>
      <xdr:rowOff>47625</xdr:rowOff>
    </xdr:from>
    <xdr:to>
      <xdr:col>12</xdr:col>
      <xdr:colOff>640080</xdr:colOff>
      <xdr:row>4</xdr:row>
      <xdr:rowOff>66675</xdr:rowOff>
    </xdr:to>
    <xdr:sp macro="" textlink="">
      <xdr:nvSpPr>
        <xdr:cNvPr id="5" name="btnNov" descr="Faceţi clic pentru a vizualiza foaia de lucru cu cheltuielile din noiembrie." title="Buton de navigare Noiembrie">
          <a:extLst>
            <a:ext uri="{FF2B5EF4-FFF2-40B4-BE49-F238E27FC236}">
              <a16:creationId xmlns:a16="http://schemas.microsoft.com/office/drawing/2014/main" id="{EF5C9E85-CAD5-4256-8EF7-0A54ED2D6179}"/>
            </a:ext>
          </a:extLst>
        </xdr:cNvPr>
        <xdr:cNvSpPr/>
      </xdr:nvSpPr>
      <xdr:spPr>
        <a:xfrm>
          <a:off x="7762875" y="866775"/>
          <a:ext cx="640080" cy="2286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Nov</a:t>
          </a:r>
        </a:p>
      </xdr:txBody>
    </xdr:sp>
    <xdr:clientData/>
  </xdr:twoCellAnchor>
  <xdr:twoCellAnchor>
    <xdr:from>
      <xdr:col>11</xdr:col>
      <xdr:colOff>0</xdr:colOff>
      <xdr:row>3</xdr:row>
      <xdr:rowOff>47625</xdr:rowOff>
    </xdr:from>
    <xdr:to>
      <xdr:col>11</xdr:col>
      <xdr:colOff>640080</xdr:colOff>
      <xdr:row>4</xdr:row>
      <xdr:rowOff>66675</xdr:rowOff>
    </xdr:to>
    <xdr:sp macro="" textlink="">
      <xdr:nvSpPr>
        <xdr:cNvPr id="6" name="btnOct" descr="Faceţi clic pentru a vizualiza foaia de lucru cu cheltuielile din octombrie." title="Buton de navigare Octombrie">
          <a:extLst>
            <a:ext uri="{FF2B5EF4-FFF2-40B4-BE49-F238E27FC236}">
              <a16:creationId xmlns:a16="http://schemas.microsoft.com/office/drawing/2014/main" id="{0AEDC238-9ABE-4249-8527-80831C826CCB}"/>
            </a:ext>
          </a:extLst>
        </xdr:cNvPr>
        <xdr:cNvSpPr/>
      </xdr:nvSpPr>
      <xdr:spPr>
        <a:xfrm>
          <a:off x="7115175" y="866775"/>
          <a:ext cx="640080" cy="2286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Oct</a:t>
          </a:r>
        </a:p>
      </xdr:txBody>
    </xdr:sp>
    <xdr:clientData/>
  </xdr:twoCellAnchor>
  <xdr:twoCellAnchor>
    <xdr:from>
      <xdr:col>10</xdr:col>
      <xdr:colOff>0</xdr:colOff>
      <xdr:row>3</xdr:row>
      <xdr:rowOff>47625</xdr:rowOff>
    </xdr:from>
    <xdr:to>
      <xdr:col>10</xdr:col>
      <xdr:colOff>640080</xdr:colOff>
      <xdr:row>4</xdr:row>
      <xdr:rowOff>66675</xdr:rowOff>
    </xdr:to>
    <xdr:sp macro="" textlink="">
      <xdr:nvSpPr>
        <xdr:cNvPr id="7" name="btnSep" descr="Faceţi clic pentru a vizualiza foaia de lucru cu cheltuielile din septembrie." title="Buton de navigare Septembrie">
          <a:extLst>
            <a:ext uri="{FF2B5EF4-FFF2-40B4-BE49-F238E27FC236}">
              <a16:creationId xmlns:a16="http://schemas.microsoft.com/office/drawing/2014/main" id="{A9DFEA50-5B18-461A-A0B0-D4D5C2AB5AC8}"/>
            </a:ext>
          </a:extLst>
        </xdr:cNvPr>
        <xdr:cNvSpPr/>
      </xdr:nvSpPr>
      <xdr:spPr>
        <a:xfrm>
          <a:off x="6467475" y="866775"/>
          <a:ext cx="640080" cy="2286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Sep</a:t>
          </a:r>
        </a:p>
      </xdr:txBody>
    </xdr:sp>
    <xdr:clientData/>
  </xdr:twoCellAnchor>
  <xdr:twoCellAnchor>
    <xdr:from>
      <xdr:col>8</xdr:col>
      <xdr:colOff>527050</xdr:colOff>
      <xdr:row>3</xdr:row>
      <xdr:rowOff>47625</xdr:rowOff>
    </xdr:from>
    <xdr:to>
      <xdr:col>10</xdr:col>
      <xdr:colOff>12700</xdr:colOff>
      <xdr:row>4</xdr:row>
      <xdr:rowOff>50800</xdr:rowOff>
    </xdr:to>
    <xdr:sp macro="" textlink="">
      <xdr:nvSpPr>
        <xdr:cNvPr id="8" name="btnAug" descr="Faceţi clic pentru a vizualiza foaia de lucru cu cheltuielile din august." title="Buton de navigare August">
          <a:extLst>
            <a:ext uri="{FF2B5EF4-FFF2-40B4-BE49-F238E27FC236}">
              <a16:creationId xmlns:a16="http://schemas.microsoft.com/office/drawing/2014/main" id="{2A91202D-0AA3-4BD0-A139-0462C36A40A5}"/>
            </a:ext>
          </a:extLst>
        </xdr:cNvPr>
        <xdr:cNvSpPr/>
      </xdr:nvSpPr>
      <xdr:spPr>
        <a:xfrm>
          <a:off x="5645150" y="752475"/>
          <a:ext cx="666750" cy="168275"/>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Aug</a:t>
          </a:r>
        </a:p>
      </xdr:txBody>
    </xdr:sp>
    <xdr:clientData/>
  </xdr:twoCellAnchor>
  <xdr:twoCellAnchor>
    <xdr:from>
      <xdr:col>7</xdr:col>
      <xdr:colOff>641350</xdr:colOff>
      <xdr:row>3</xdr:row>
      <xdr:rowOff>47625</xdr:rowOff>
    </xdr:from>
    <xdr:to>
      <xdr:col>8</xdr:col>
      <xdr:colOff>532130</xdr:colOff>
      <xdr:row>4</xdr:row>
      <xdr:rowOff>66675</xdr:rowOff>
    </xdr:to>
    <xdr:sp macro="" textlink="">
      <xdr:nvSpPr>
        <xdr:cNvPr id="9" name="btnIul" descr="Faceţi clic pentru a vizualiza foaia de lucru cu cheltuielile din iulie." title="Buton de navigare Iulie">
          <a:extLst>
            <a:ext uri="{FF2B5EF4-FFF2-40B4-BE49-F238E27FC236}">
              <a16:creationId xmlns:a16="http://schemas.microsoft.com/office/drawing/2014/main" id="{709B0DB7-3E9E-4D89-B99A-F07DA35FF687}"/>
            </a:ext>
          </a:extLst>
        </xdr:cNvPr>
        <xdr:cNvSpPr/>
      </xdr:nvSpPr>
      <xdr:spPr>
        <a:xfrm>
          <a:off x="5060950" y="752475"/>
          <a:ext cx="589280" cy="18415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Iul</a:t>
          </a:r>
        </a:p>
      </xdr:txBody>
    </xdr:sp>
    <xdr:clientData/>
  </xdr:twoCellAnchor>
  <xdr:twoCellAnchor>
    <xdr:from>
      <xdr:col>7</xdr:col>
      <xdr:colOff>0</xdr:colOff>
      <xdr:row>3</xdr:row>
      <xdr:rowOff>47625</xdr:rowOff>
    </xdr:from>
    <xdr:to>
      <xdr:col>7</xdr:col>
      <xdr:colOff>640080</xdr:colOff>
      <xdr:row>4</xdr:row>
      <xdr:rowOff>66675</xdr:rowOff>
    </xdr:to>
    <xdr:sp macro="" textlink="">
      <xdr:nvSpPr>
        <xdr:cNvPr id="10" name="btnIun" descr="Faceţi clic pentru a vizualiza foaia de lucru cu cheltuielile din iunie." title="Buton de navigare Iunie">
          <a:extLst>
            <a:ext uri="{FF2B5EF4-FFF2-40B4-BE49-F238E27FC236}">
              <a16:creationId xmlns:a16="http://schemas.microsoft.com/office/drawing/2014/main" id="{07B940E4-2CCD-41DF-8018-5B093EE0EC70}"/>
            </a:ext>
          </a:extLst>
        </xdr:cNvPr>
        <xdr:cNvSpPr/>
      </xdr:nvSpPr>
      <xdr:spPr>
        <a:xfrm>
          <a:off x="4524375" y="866775"/>
          <a:ext cx="640080" cy="2286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Iun</a:t>
          </a:r>
        </a:p>
      </xdr:txBody>
    </xdr:sp>
    <xdr:clientData/>
  </xdr:twoCellAnchor>
  <xdr:twoCellAnchor>
    <xdr:from>
      <xdr:col>6</xdr:col>
      <xdr:colOff>0</xdr:colOff>
      <xdr:row>3</xdr:row>
      <xdr:rowOff>47625</xdr:rowOff>
    </xdr:from>
    <xdr:to>
      <xdr:col>6</xdr:col>
      <xdr:colOff>640080</xdr:colOff>
      <xdr:row>4</xdr:row>
      <xdr:rowOff>66675</xdr:rowOff>
    </xdr:to>
    <xdr:sp macro="" textlink="">
      <xdr:nvSpPr>
        <xdr:cNvPr id="11" name="btnMai" descr="Faceţi clic pentru a vizualiza foaia de lucru cu cheltuielile din mai." title="Buton de navigare Mai">
          <a:extLst>
            <a:ext uri="{FF2B5EF4-FFF2-40B4-BE49-F238E27FC236}">
              <a16:creationId xmlns:a16="http://schemas.microsoft.com/office/drawing/2014/main" id="{3093C8AF-14D1-4762-BC99-305341BE6936}"/>
            </a:ext>
          </a:extLst>
        </xdr:cNvPr>
        <xdr:cNvSpPr/>
      </xdr:nvSpPr>
      <xdr:spPr>
        <a:xfrm>
          <a:off x="3876675" y="866775"/>
          <a:ext cx="640080" cy="2286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Mai</a:t>
          </a:r>
        </a:p>
      </xdr:txBody>
    </xdr:sp>
    <xdr:clientData/>
  </xdr:twoCellAnchor>
  <xdr:twoCellAnchor>
    <xdr:from>
      <xdr:col>5</xdr:col>
      <xdr:colOff>0</xdr:colOff>
      <xdr:row>3</xdr:row>
      <xdr:rowOff>47625</xdr:rowOff>
    </xdr:from>
    <xdr:to>
      <xdr:col>5</xdr:col>
      <xdr:colOff>640080</xdr:colOff>
      <xdr:row>4</xdr:row>
      <xdr:rowOff>66675</xdr:rowOff>
    </xdr:to>
    <xdr:sp macro="" textlink="">
      <xdr:nvSpPr>
        <xdr:cNvPr id="12" name="btnApr" descr="Faceţi clic pentru a vizualiza foaia de lucru cu cheltuielile din aprilie." title="Buton de navigare Aprilie">
          <a:extLst>
            <a:ext uri="{FF2B5EF4-FFF2-40B4-BE49-F238E27FC236}">
              <a16:creationId xmlns:a16="http://schemas.microsoft.com/office/drawing/2014/main" id="{F24155D4-498E-4DC3-9988-BE4199AD866C}"/>
            </a:ext>
          </a:extLst>
        </xdr:cNvPr>
        <xdr:cNvSpPr/>
      </xdr:nvSpPr>
      <xdr:spPr>
        <a:xfrm>
          <a:off x="3228975" y="866775"/>
          <a:ext cx="640080" cy="2286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Apr</a:t>
          </a:r>
        </a:p>
      </xdr:txBody>
    </xdr:sp>
    <xdr:clientData/>
  </xdr:twoCellAnchor>
  <xdr:twoCellAnchor>
    <xdr:from>
      <xdr:col>4</xdr:col>
      <xdr:colOff>0</xdr:colOff>
      <xdr:row>3</xdr:row>
      <xdr:rowOff>47625</xdr:rowOff>
    </xdr:from>
    <xdr:to>
      <xdr:col>4</xdr:col>
      <xdr:colOff>640080</xdr:colOff>
      <xdr:row>4</xdr:row>
      <xdr:rowOff>66675</xdr:rowOff>
    </xdr:to>
    <xdr:sp macro="" textlink="">
      <xdr:nvSpPr>
        <xdr:cNvPr id="13" name="btnMar" descr="Faceţi clic pentru a vizualiza foaia de lucru cu cheltuielile din martie." title="Buton de navigare Martie">
          <a:extLst>
            <a:ext uri="{FF2B5EF4-FFF2-40B4-BE49-F238E27FC236}">
              <a16:creationId xmlns:a16="http://schemas.microsoft.com/office/drawing/2014/main" id="{6E20D463-A0B7-42AA-96F1-6592296A6226}"/>
            </a:ext>
          </a:extLst>
        </xdr:cNvPr>
        <xdr:cNvSpPr/>
      </xdr:nvSpPr>
      <xdr:spPr>
        <a:xfrm>
          <a:off x="2581275" y="866775"/>
          <a:ext cx="640080" cy="2286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Mar</a:t>
          </a:r>
        </a:p>
      </xdr:txBody>
    </xdr:sp>
    <xdr:clientData/>
  </xdr:twoCellAnchor>
  <xdr:twoCellAnchor>
    <xdr:from>
      <xdr:col>3</xdr:col>
      <xdr:colOff>0</xdr:colOff>
      <xdr:row>3</xdr:row>
      <xdr:rowOff>47625</xdr:rowOff>
    </xdr:from>
    <xdr:to>
      <xdr:col>3</xdr:col>
      <xdr:colOff>640080</xdr:colOff>
      <xdr:row>4</xdr:row>
      <xdr:rowOff>66675</xdr:rowOff>
    </xdr:to>
    <xdr:sp macro="" textlink="">
      <xdr:nvSpPr>
        <xdr:cNvPr id="14" name="btnFeb" descr="Faceţi clic pentru a vizualiza foaia de lucru cu cheltuielile din februarie." title="Buton de navigare Februarie">
          <a:extLst>
            <a:ext uri="{FF2B5EF4-FFF2-40B4-BE49-F238E27FC236}">
              <a16:creationId xmlns:a16="http://schemas.microsoft.com/office/drawing/2014/main" id="{30377BC5-E114-4B9A-B668-DD20FEA2BEF3}"/>
            </a:ext>
          </a:extLst>
        </xdr:cNvPr>
        <xdr:cNvSpPr/>
      </xdr:nvSpPr>
      <xdr:spPr>
        <a:xfrm>
          <a:off x="1933575" y="866775"/>
          <a:ext cx="640080" cy="2286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Feb</a:t>
          </a:r>
        </a:p>
      </xdr:txBody>
    </xdr:sp>
    <xdr:clientData/>
  </xdr:twoCellAnchor>
  <xdr:twoCellAnchor>
    <xdr:from>
      <xdr:col>2</xdr:col>
      <xdr:colOff>9525</xdr:colOff>
      <xdr:row>3</xdr:row>
      <xdr:rowOff>47625</xdr:rowOff>
    </xdr:from>
    <xdr:to>
      <xdr:col>2</xdr:col>
      <xdr:colOff>649605</xdr:colOff>
      <xdr:row>4</xdr:row>
      <xdr:rowOff>66675</xdr:rowOff>
    </xdr:to>
    <xdr:sp macro="" textlink="">
      <xdr:nvSpPr>
        <xdr:cNvPr id="15" name="btnIan" descr="Faceţi clic pentru a vizualiza foaia de lucru cu cheltuielile din ianuarie." title="Buton de navigare Ianuarie">
          <a:extLst>
            <a:ext uri="{FF2B5EF4-FFF2-40B4-BE49-F238E27FC236}">
              <a16:creationId xmlns:a16="http://schemas.microsoft.com/office/drawing/2014/main" id="{AC2572F6-DAAD-427B-94BB-1BF325941674}"/>
            </a:ext>
          </a:extLst>
        </xdr:cNvPr>
        <xdr:cNvSpPr/>
      </xdr:nvSpPr>
      <xdr:spPr>
        <a:xfrm>
          <a:off x="1285875" y="866775"/>
          <a:ext cx="640080" cy="2286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Ian</a:t>
          </a:r>
        </a:p>
      </xdr:txBody>
    </xdr:sp>
    <xdr:clientData/>
  </xdr:twoCellAnchor>
  <xdr:twoCellAnchor>
    <xdr:from>
      <xdr:col>1</xdr:col>
      <xdr:colOff>69850</xdr:colOff>
      <xdr:row>31</xdr:row>
      <xdr:rowOff>146050</xdr:rowOff>
    </xdr:from>
    <xdr:to>
      <xdr:col>15</xdr:col>
      <xdr:colOff>457200</xdr:colOff>
      <xdr:row>49</xdr:row>
      <xdr:rowOff>0</xdr:rowOff>
    </xdr:to>
    <xdr:graphicFrame macro="">
      <xdr:nvGraphicFramePr>
        <xdr:cNvPr id="17" name="Chart 16">
          <a:extLst>
            <a:ext uri="{FF2B5EF4-FFF2-40B4-BE49-F238E27FC236}">
              <a16:creationId xmlns:a16="http://schemas.microsoft.com/office/drawing/2014/main" id="{649E0B0E-2E09-9CCE-9A0C-8C56578ED3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787400</xdr:colOff>
      <xdr:row>4</xdr:row>
      <xdr:rowOff>50800</xdr:rowOff>
    </xdr:from>
    <xdr:to>
      <xdr:col>17</xdr:col>
      <xdr:colOff>438150</xdr:colOff>
      <xdr:row>16</xdr:row>
      <xdr:rowOff>114300</xdr:rowOff>
    </xdr:to>
    <xdr:graphicFrame macro="">
      <xdr:nvGraphicFramePr>
        <xdr:cNvPr id="18" name="Chart 17">
          <a:extLst>
            <a:ext uri="{FF2B5EF4-FFF2-40B4-BE49-F238E27FC236}">
              <a16:creationId xmlns:a16="http://schemas.microsoft.com/office/drawing/2014/main" id="{27FE85BB-5391-AD53-936C-51790593B0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3</xdr:col>
      <xdr:colOff>520699</xdr:colOff>
      <xdr:row>0</xdr:row>
      <xdr:rowOff>0</xdr:rowOff>
    </xdr:from>
    <xdr:to>
      <xdr:col>6</xdr:col>
      <xdr:colOff>60324</xdr:colOff>
      <xdr:row>0</xdr:row>
      <xdr:rowOff>495300</xdr:rowOff>
    </xdr:to>
    <xdr:sp macro="" textlink="">
      <xdr:nvSpPr>
        <xdr:cNvPr id="19" name="Dreptunghi 2">
          <a:hlinkClick xmlns:r="http://schemas.openxmlformats.org/officeDocument/2006/relationships" r:id="rId3"/>
          <a:extLst>
            <a:ext uri="{FF2B5EF4-FFF2-40B4-BE49-F238E27FC236}">
              <a16:creationId xmlns:a16="http://schemas.microsoft.com/office/drawing/2014/main" id="{5EFA87D1-FE41-4AF8-8402-FEAA6B6F7A48}"/>
            </a:ext>
          </a:extLst>
        </xdr:cNvPr>
        <xdr:cNvSpPr/>
      </xdr:nvSpPr>
      <xdr:spPr>
        <a:xfrm>
          <a:off x="2578099" y="0"/>
          <a:ext cx="1311275" cy="495300"/>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bg1"/>
              </a:solidFill>
              <a:latin typeface="+mj-lt"/>
            </a:rPr>
            <a:t>GHID</a:t>
          </a:r>
        </a:p>
      </xdr:txBody>
    </xdr:sp>
    <xdr:clientData/>
  </xdr:twoCellAnchor>
  <xdr:twoCellAnchor editAs="absolute">
    <xdr:from>
      <xdr:col>6</xdr:col>
      <xdr:colOff>241299</xdr:colOff>
      <xdr:row>0</xdr:row>
      <xdr:rowOff>0</xdr:rowOff>
    </xdr:from>
    <xdr:to>
      <xdr:col>8</xdr:col>
      <xdr:colOff>253999</xdr:colOff>
      <xdr:row>0</xdr:row>
      <xdr:rowOff>495300</xdr:rowOff>
    </xdr:to>
    <xdr:sp macro="" textlink="">
      <xdr:nvSpPr>
        <xdr:cNvPr id="20" name="Dreptunghi 8">
          <a:hlinkClick xmlns:r="http://schemas.openxmlformats.org/officeDocument/2006/relationships" r:id="rId4"/>
          <a:extLst>
            <a:ext uri="{FF2B5EF4-FFF2-40B4-BE49-F238E27FC236}">
              <a16:creationId xmlns:a16="http://schemas.microsoft.com/office/drawing/2014/main" id="{949D57BC-F2C5-4FDF-9811-F36999A77265}"/>
            </a:ext>
          </a:extLst>
        </xdr:cNvPr>
        <xdr:cNvSpPr/>
      </xdr:nvSpPr>
      <xdr:spPr>
        <a:xfrm>
          <a:off x="4070349" y="0"/>
          <a:ext cx="1301750" cy="49530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Buget personal</a:t>
          </a:r>
        </a:p>
      </xdr:txBody>
    </xdr:sp>
    <xdr:clientData/>
  </xdr:twoCellAnchor>
  <xdr:twoCellAnchor editAs="absolute">
    <xdr:from>
      <xdr:col>8</xdr:col>
      <xdr:colOff>447675</xdr:colOff>
      <xdr:row>0</xdr:row>
      <xdr:rowOff>6350</xdr:rowOff>
    </xdr:from>
    <xdr:to>
      <xdr:col>11</xdr:col>
      <xdr:colOff>330199</xdr:colOff>
      <xdr:row>0</xdr:row>
      <xdr:rowOff>501650</xdr:rowOff>
    </xdr:to>
    <xdr:sp macro="" textlink="">
      <xdr:nvSpPr>
        <xdr:cNvPr id="21" name="Dreptunghi 9">
          <a:hlinkClick xmlns:r="http://schemas.openxmlformats.org/officeDocument/2006/relationships" r:id="rId5"/>
          <a:extLst>
            <a:ext uri="{FF2B5EF4-FFF2-40B4-BE49-F238E27FC236}">
              <a16:creationId xmlns:a16="http://schemas.microsoft.com/office/drawing/2014/main" id="{EDC8E44B-1DB6-497F-A9BF-588E09341F60}"/>
            </a:ext>
          </a:extLst>
        </xdr:cNvPr>
        <xdr:cNvSpPr/>
      </xdr:nvSpPr>
      <xdr:spPr>
        <a:xfrm>
          <a:off x="5565775" y="6350"/>
          <a:ext cx="1654174" cy="495300"/>
        </a:xfrm>
        <a:prstGeom prst="rec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Analiza tendinte cheltuieli </a:t>
          </a:r>
        </a:p>
      </xdr:txBody>
    </xdr:sp>
    <xdr:clientData/>
  </xdr:twoCellAnchor>
  <xdr:twoCellAnchor editAs="absolute">
    <xdr:from>
      <xdr:col>11</xdr:col>
      <xdr:colOff>577849</xdr:colOff>
      <xdr:row>0</xdr:row>
      <xdr:rowOff>0</xdr:rowOff>
    </xdr:from>
    <xdr:to>
      <xdr:col>14</xdr:col>
      <xdr:colOff>419099</xdr:colOff>
      <xdr:row>0</xdr:row>
      <xdr:rowOff>488950</xdr:rowOff>
    </xdr:to>
    <xdr:sp macro="" textlink="">
      <xdr:nvSpPr>
        <xdr:cNvPr id="22" name="Dreptunghi 10">
          <a:hlinkClick xmlns:r="http://schemas.openxmlformats.org/officeDocument/2006/relationships" r:id="rId6"/>
          <a:extLst>
            <a:ext uri="{FF2B5EF4-FFF2-40B4-BE49-F238E27FC236}">
              <a16:creationId xmlns:a16="http://schemas.microsoft.com/office/drawing/2014/main" id="{09C53E6D-291B-4E1E-9CD0-D5739EED8639}"/>
            </a:ext>
          </a:extLst>
        </xdr:cNvPr>
        <xdr:cNvSpPr/>
      </xdr:nvSpPr>
      <xdr:spPr>
        <a:xfrm>
          <a:off x="7467599" y="0"/>
          <a:ext cx="1612900" cy="488950"/>
        </a:xfrm>
        <a:prstGeom prst="rec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Analiza tendinte venituri </a:t>
          </a:r>
        </a:p>
      </xdr:txBody>
    </xdr:sp>
    <xdr:clientData/>
  </xdr:twoCellAnchor>
  <xdr:twoCellAnchor editAs="oneCell">
    <xdr:from>
      <xdr:col>0</xdr:col>
      <xdr:colOff>0</xdr:colOff>
      <xdr:row>0</xdr:row>
      <xdr:rowOff>0</xdr:rowOff>
    </xdr:from>
    <xdr:to>
      <xdr:col>3</xdr:col>
      <xdr:colOff>412750</xdr:colOff>
      <xdr:row>0</xdr:row>
      <xdr:rowOff>556081</xdr:rowOff>
    </xdr:to>
    <xdr:pic>
      <xdr:nvPicPr>
        <xdr:cNvPr id="23" name="Picture 22">
          <a:extLst>
            <a:ext uri="{FF2B5EF4-FFF2-40B4-BE49-F238E27FC236}">
              <a16:creationId xmlns:a16="http://schemas.microsoft.com/office/drawing/2014/main" id="{448CB98A-179F-43FE-8090-6691FA02A027}"/>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t="28136" b="28956"/>
        <a:stretch/>
      </xdr:blipFill>
      <xdr:spPr>
        <a:xfrm>
          <a:off x="0" y="0"/>
          <a:ext cx="2470150" cy="5560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873127</xdr:colOff>
      <xdr:row>4</xdr:row>
      <xdr:rowOff>133351</xdr:rowOff>
    </xdr:from>
    <xdr:to>
      <xdr:col>14</xdr:col>
      <xdr:colOff>6350</xdr:colOff>
      <xdr:row>17</xdr:row>
      <xdr:rowOff>57151</xdr:rowOff>
    </xdr:to>
    <xdr:graphicFrame macro="">
      <xdr:nvGraphicFramePr>
        <xdr:cNvPr id="2" name="TendinteCheltuieli" descr="Diagramă coloană care afişează cheltuielile lunare după categorie." title="Diagrama cu tendinţe cheltuieli">
          <a:extLst>
            <a:ext uri="{FF2B5EF4-FFF2-40B4-BE49-F238E27FC236}">
              <a16:creationId xmlns:a16="http://schemas.microsoft.com/office/drawing/2014/main" id="{22E884D7-39DE-443A-8956-E76FFB6CA4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3</xdr:row>
      <xdr:rowOff>47625</xdr:rowOff>
    </xdr:from>
    <xdr:to>
      <xdr:col>13</xdr:col>
      <xdr:colOff>640080</xdr:colOff>
      <xdr:row>4</xdr:row>
      <xdr:rowOff>66675</xdr:rowOff>
    </xdr:to>
    <xdr:sp macro="" textlink="">
      <xdr:nvSpPr>
        <xdr:cNvPr id="4" name="btnDec" descr="Faceţi clic pentru a vizualiza foaia de lucru cu cheltuielile din decembrie" title="Buton de navigare Decembrie">
          <a:extLst>
            <a:ext uri="{FF2B5EF4-FFF2-40B4-BE49-F238E27FC236}">
              <a16:creationId xmlns:a16="http://schemas.microsoft.com/office/drawing/2014/main" id="{018B7212-3C8B-4E13-8063-EEA5955EFE50}"/>
            </a:ext>
          </a:extLst>
        </xdr:cNvPr>
        <xdr:cNvSpPr/>
      </xdr:nvSpPr>
      <xdr:spPr>
        <a:xfrm>
          <a:off x="8410575" y="866775"/>
          <a:ext cx="640080" cy="2286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Dec</a:t>
          </a:r>
        </a:p>
      </xdr:txBody>
    </xdr:sp>
    <xdr:clientData/>
  </xdr:twoCellAnchor>
  <xdr:twoCellAnchor>
    <xdr:from>
      <xdr:col>12</xdr:col>
      <xdr:colOff>0</xdr:colOff>
      <xdr:row>3</xdr:row>
      <xdr:rowOff>47625</xdr:rowOff>
    </xdr:from>
    <xdr:to>
      <xdr:col>12</xdr:col>
      <xdr:colOff>640080</xdr:colOff>
      <xdr:row>4</xdr:row>
      <xdr:rowOff>66675</xdr:rowOff>
    </xdr:to>
    <xdr:sp macro="" textlink="">
      <xdr:nvSpPr>
        <xdr:cNvPr id="5" name="btnNov" descr="Faceţi clic pentru a vizualiza foaia de lucru cu cheltuielile din noiembrie." title="Buton de navigare Noiembrie">
          <a:extLst>
            <a:ext uri="{FF2B5EF4-FFF2-40B4-BE49-F238E27FC236}">
              <a16:creationId xmlns:a16="http://schemas.microsoft.com/office/drawing/2014/main" id="{9B3336B9-D21D-45BB-B939-E6967E396320}"/>
            </a:ext>
          </a:extLst>
        </xdr:cNvPr>
        <xdr:cNvSpPr/>
      </xdr:nvSpPr>
      <xdr:spPr>
        <a:xfrm>
          <a:off x="7762875" y="866775"/>
          <a:ext cx="640080" cy="2286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Nov</a:t>
          </a:r>
        </a:p>
      </xdr:txBody>
    </xdr:sp>
    <xdr:clientData/>
  </xdr:twoCellAnchor>
  <xdr:twoCellAnchor>
    <xdr:from>
      <xdr:col>11</xdr:col>
      <xdr:colOff>0</xdr:colOff>
      <xdr:row>3</xdr:row>
      <xdr:rowOff>47625</xdr:rowOff>
    </xdr:from>
    <xdr:to>
      <xdr:col>11</xdr:col>
      <xdr:colOff>640080</xdr:colOff>
      <xdr:row>4</xdr:row>
      <xdr:rowOff>66675</xdr:rowOff>
    </xdr:to>
    <xdr:sp macro="" textlink="">
      <xdr:nvSpPr>
        <xdr:cNvPr id="6" name="btnOct" descr="Faceţi clic pentru a vizualiza foaia de lucru cu cheltuielile din octombrie." title="Buton de navigare Octombrie">
          <a:extLst>
            <a:ext uri="{FF2B5EF4-FFF2-40B4-BE49-F238E27FC236}">
              <a16:creationId xmlns:a16="http://schemas.microsoft.com/office/drawing/2014/main" id="{1540926E-FC4B-47A1-A5CF-A18CC09BED28}"/>
            </a:ext>
          </a:extLst>
        </xdr:cNvPr>
        <xdr:cNvSpPr/>
      </xdr:nvSpPr>
      <xdr:spPr>
        <a:xfrm>
          <a:off x="7115175" y="866775"/>
          <a:ext cx="640080" cy="2286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Oct</a:t>
          </a:r>
        </a:p>
      </xdr:txBody>
    </xdr:sp>
    <xdr:clientData/>
  </xdr:twoCellAnchor>
  <xdr:twoCellAnchor>
    <xdr:from>
      <xdr:col>10</xdr:col>
      <xdr:colOff>0</xdr:colOff>
      <xdr:row>3</xdr:row>
      <xdr:rowOff>47625</xdr:rowOff>
    </xdr:from>
    <xdr:to>
      <xdr:col>10</xdr:col>
      <xdr:colOff>640080</xdr:colOff>
      <xdr:row>4</xdr:row>
      <xdr:rowOff>66675</xdr:rowOff>
    </xdr:to>
    <xdr:sp macro="" textlink="">
      <xdr:nvSpPr>
        <xdr:cNvPr id="7" name="btnSep" descr="Faceţi clic pentru a vizualiza foaia de lucru cu cheltuielile din septembrie." title="Buton de navigare Septembrie">
          <a:extLst>
            <a:ext uri="{FF2B5EF4-FFF2-40B4-BE49-F238E27FC236}">
              <a16:creationId xmlns:a16="http://schemas.microsoft.com/office/drawing/2014/main" id="{DD747295-67FE-4109-8102-D05578AA165F}"/>
            </a:ext>
          </a:extLst>
        </xdr:cNvPr>
        <xdr:cNvSpPr/>
      </xdr:nvSpPr>
      <xdr:spPr>
        <a:xfrm>
          <a:off x="6467475" y="866775"/>
          <a:ext cx="640080" cy="2286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Sep</a:t>
          </a:r>
        </a:p>
      </xdr:txBody>
    </xdr:sp>
    <xdr:clientData/>
  </xdr:twoCellAnchor>
  <xdr:twoCellAnchor>
    <xdr:from>
      <xdr:col>9</xdr:col>
      <xdr:colOff>0</xdr:colOff>
      <xdr:row>3</xdr:row>
      <xdr:rowOff>47625</xdr:rowOff>
    </xdr:from>
    <xdr:to>
      <xdr:col>9</xdr:col>
      <xdr:colOff>640080</xdr:colOff>
      <xdr:row>4</xdr:row>
      <xdr:rowOff>66675</xdr:rowOff>
    </xdr:to>
    <xdr:sp macro="" textlink="">
      <xdr:nvSpPr>
        <xdr:cNvPr id="8" name="btnAug" descr="Faceţi clic pentru a vizualiza foaia de lucru cu cheltuielile din august." title="Buton de navigare August">
          <a:extLst>
            <a:ext uri="{FF2B5EF4-FFF2-40B4-BE49-F238E27FC236}">
              <a16:creationId xmlns:a16="http://schemas.microsoft.com/office/drawing/2014/main" id="{181EB61E-5FF7-43BD-9607-686A95657734}"/>
            </a:ext>
          </a:extLst>
        </xdr:cNvPr>
        <xdr:cNvSpPr/>
      </xdr:nvSpPr>
      <xdr:spPr>
        <a:xfrm>
          <a:off x="5819775" y="866775"/>
          <a:ext cx="640080" cy="2286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Aug</a:t>
          </a:r>
        </a:p>
      </xdr:txBody>
    </xdr:sp>
    <xdr:clientData/>
  </xdr:twoCellAnchor>
  <xdr:twoCellAnchor>
    <xdr:from>
      <xdr:col>8</xdr:col>
      <xdr:colOff>0</xdr:colOff>
      <xdr:row>3</xdr:row>
      <xdr:rowOff>47625</xdr:rowOff>
    </xdr:from>
    <xdr:to>
      <xdr:col>8</xdr:col>
      <xdr:colOff>640080</xdr:colOff>
      <xdr:row>4</xdr:row>
      <xdr:rowOff>66675</xdr:rowOff>
    </xdr:to>
    <xdr:sp macro="" textlink="">
      <xdr:nvSpPr>
        <xdr:cNvPr id="9" name="btnIul" descr="Faceţi clic pentru a vizualiza foaia de lucru cu cheltuielile din iulie." title="Buton de navigare Iulie">
          <a:extLst>
            <a:ext uri="{FF2B5EF4-FFF2-40B4-BE49-F238E27FC236}">
              <a16:creationId xmlns:a16="http://schemas.microsoft.com/office/drawing/2014/main" id="{8AE0775F-6082-4F47-A48C-EF04310DCF2C}"/>
            </a:ext>
          </a:extLst>
        </xdr:cNvPr>
        <xdr:cNvSpPr/>
      </xdr:nvSpPr>
      <xdr:spPr>
        <a:xfrm>
          <a:off x="5172075" y="866775"/>
          <a:ext cx="640080" cy="2286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Iul</a:t>
          </a:r>
        </a:p>
      </xdr:txBody>
    </xdr:sp>
    <xdr:clientData/>
  </xdr:twoCellAnchor>
  <xdr:twoCellAnchor>
    <xdr:from>
      <xdr:col>7</xdr:col>
      <xdr:colOff>0</xdr:colOff>
      <xdr:row>3</xdr:row>
      <xdr:rowOff>47625</xdr:rowOff>
    </xdr:from>
    <xdr:to>
      <xdr:col>7</xdr:col>
      <xdr:colOff>640080</xdr:colOff>
      <xdr:row>4</xdr:row>
      <xdr:rowOff>66675</xdr:rowOff>
    </xdr:to>
    <xdr:sp macro="" textlink="">
      <xdr:nvSpPr>
        <xdr:cNvPr id="10" name="btnIun" descr="Faceţi clic pentru a vizualiza foaia de lucru cu cheltuielile din iunie." title="Buton de navigare Iunie">
          <a:extLst>
            <a:ext uri="{FF2B5EF4-FFF2-40B4-BE49-F238E27FC236}">
              <a16:creationId xmlns:a16="http://schemas.microsoft.com/office/drawing/2014/main" id="{51E1D951-FD4C-4212-B2BE-93AF476D835F}"/>
            </a:ext>
          </a:extLst>
        </xdr:cNvPr>
        <xdr:cNvSpPr/>
      </xdr:nvSpPr>
      <xdr:spPr>
        <a:xfrm>
          <a:off x="4524375" y="866775"/>
          <a:ext cx="640080" cy="2286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Iun</a:t>
          </a:r>
        </a:p>
      </xdr:txBody>
    </xdr:sp>
    <xdr:clientData/>
  </xdr:twoCellAnchor>
  <xdr:twoCellAnchor>
    <xdr:from>
      <xdr:col>6</xdr:col>
      <xdr:colOff>0</xdr:colOff>
      <xdr:row>3</xdr:row>
      <xdr:rowOff>47625</xdr:rowOff>
    </xdr:from>
    <xdr:to>
      <xdr:col>6</xdr:col>
      <xdr:colOff>640080</xdr:colOff>
      <xdr:row>4</xdr:row>
      <xdr:rowOff>66675</xdr:rowOff>
    </xdr:to>
    <xdr:sp macro="" textlink="">
      <xdr:nvSpPr>
        <xdr:cNvPr id="11" name="btnMai" descr="Faceţi clic pentru a vizualiza foaia de lucru cu cheltuielile din mai." title="Buton de navigare Mai">
          <a:extLst>
            <a:ext uri="{FF2B5EF4-FFF2-40B4-BE49-F238E27FC236}">
              <a16:creationId xmlns:a16="http://schemas.microsoft.com/office/drawing/2014/main" id="{88DD150B-9296-4A2D-9E8E-6966048C74FF}"/>
            </a:ext>
          </a:extLst>
        </xdr:cNvPr>
        <xdr:cNvSpPr/>
      </xdr:nvSpPr>
      <xdr:spPr>
        <a:xfrm>
          <a:off x="3876675" y="866775"/>
          <a:ext cx="640080" cy="2286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Mai</a:t>
          </a:r>
        </a:p>
      </xdr:txBody>
    </xdr:sp>
    <xdr:clientData/>
  </xdr:twoCellAnchor>
  <xdr:twoCellAnchor>
    <xdr:from>
      <xdr:col>5</xdr:col>
      <xdr:colOff>0</xdr:colOff>
      <xdr:row>3</xdr:row>
      <xdr:rowOff>47625</xdr:rowOff>
    </xdr:from>
    <xdr:to>
      <xdr:col>5</xdr:col>
      <xdr:colOff>640080</xdr:colOff>
      <xdr:row>4</xdr:row>
      <xdr:rowOff>66675</xdr:rowOff>
    </xdr:to>
    <xdr:sp macro="" textlink="">
      <xdr:nvSpPr>
        <xdr:cNvPr id="12" name="btnApr" descr="Faceţi clic pentru a vizualiza foaia de lucru cu cheltuielile din aprilie." title="Buton de navigare Aprilie">
          <a:extLst>
            <a:ext uri="{FF2B5EF4-FFF2-40B4-BE49-F238E27FC236}">
              <a16:creationId xmlns:a16="http://schemas.microsoft.com/office/drawing/2014/main" id="{1811F1DB-B401-46A7-AB81-9AE41ECA7FEA}"/>
            </a:ext>
          </a:extLst>
        </xdr:cNvPr>
        <xdr:cNvSpPr/>
      </xdr:nvSpPr>
      <xdr:spPr>
        <a:xfrm>
          <a:off x="3228975" y="866775"/>
          <a:ext cx="640080" cy="2286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Apr</a:t>
          </a:r>
        </a:p>
      </xdr:txBody>
    </xdr:sp>
    <xdr:clientData/>
  </xdr:twoCellAnchor>
  <xdr:twoCellAnchor>
    <xdr:from>
      <xdr:col>4</xdr:col>
      <xdr:colOff>0</xdr:colOff>
      <xdr:row>3</xdr:row>
      <xdr:rowOff>47625</xdr:rowOff>
    </xdr:from>
    <xdr:to>
      <xdr:col>4</xdr:col>
      <xdr:colOff>640080</xdr:colOff>
      <xdr:row>4</xdr:row>
      <xdr:rowOff>66675</xdr:rowOff>
    </xdr:to>
    <xdr:sp macro="" textlink="">
      <xdr:nvSpPr>
        <xdr:cNvPr id="13" name="btnMar" descr="Faceţi clic pentru a vizualiza foaia de lucru cu cheltuielile din martie." title="Buton de navigare Martie">
          <a:extLst>
            <a:ext uri="{FF2B5EF4-FFF2-40B4-BE49-F238E27FC236}">
              <a16:creationId xmlns:a16="http://schemas.microsoft.com/office/drawing/2014/main" id="{F51902A5-C4B0-407B-AAB4-544C543A5CCB}"/>
            </a:ext>
          </a:extLst>
        </xdr:cNvPr>
        <xdr:cNvSpPr/>
      </xdr:nvSpPr>
      <xdr:spPr>
        <a:xfrm>
          <a:off x="2581275" y="866775"/>
          <a:ext cx="640080" cy="2286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Mar</a:t>
          </a:r>
        </a:p>
      </xdr:txBody>
    </xdr:sp>
    <xdr:clientData/>
  </xdr:twoCellAnchor>
  <xdr:twoCellAnchor>
    <xdr:from>
      <xdr:col>3</xdr:col>
      <xdr:colOff>0</xdr:colOff>
      <xdr:row>3</xdr:row>
      <xdr:rowOff>47625</xdr:rowOff>
    </xdr:from>
    <xdr:to>
      <xdr:col>3</xdr:col>
      <xdr:colOff>640080</xdr:colOff>
      <xdr:row>4</xdr:row>
      <xdr:rowOff>66675</xdr:rowOff>
    </xdr:to>
    <xdr:sp macro="" textlink="">
      <xdr:nvSpPr>
        <xdr:cNvPr id="14" name="btnFeb" descr="Faceţi clic pentru a vizualiza foaia de lucru cu cheltuielile din februarie." title="Buton de navigare Februarie">
          <a:extLst>
            <a:ext uri="{FF2B5EF4-FFF2-40B4-BE49-F238E27FC236}">
              <a16:creationId xmlns:a16="http://schemas.microsoft.com/office/drawing/2014/main" id="{7B19DE0F-1281-415C-9D49-43710CFAFA6A}"/>
            </a:ext>
          </a:extLst>
        </xdr:cNvPr>
        <xdr:cNvSpPr/>
      </xdr:nvSpPr>
      <xdr:spPr>
        <a:xfrm>
          <a:off x="1933575" y="866775"/>
          <a:ext cx="640080" cy="2286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Feb</a:t>
          </a:r>
        </a:p>
      </xdr:txBody>
    </xdr:sp>
    <xdr:clientData/>
  </xdr:twoCellAnchor>
  <xdr:twoCellAnchor>
    <xdr:from>
      <xdr:col>2</xdr:col>
      <xdr:colOff>9525</xdr:colOff>
      <xdr:row>3</xdr:row>
      <xdr:rowOff>47625</xdr:rowOff>
    </xdr:from>
    <xdr:to>
      <xdr:col>2</xdr:col>
      <xdr:colOff>649605</xdr:colOff>
      <xdr:row>4</xdr:row>
      <xdr:rowOff>66675</xdr:rowOff>
    </xdr:to>
    <xdr:sp macro="" textlink="">
      <xdr:nvSpPr>
        <xdr:cNvPr id="15" name="btnIan" descr="Faceţi clic pentru a vizualiza foaia de lucru cu cheltuielile din ianuarie." title="Buton de navigare Ianuarie">
          <a:extLst>
            <a:ext uri="{FF2B5EF4-FFF2-40B4-BE49-F238E27FC236}">
              <a16:creationId xmlns:a16="http://schemas.microsoft.com/office/drawing/2014/main" id="{FA95A963-20F4-4ACF-9C91-87ABAC9DBD23}"/>
            </a:ext>
          </a:extLst>
        </xdr:cNvPr>
        <xdr:cNvSpPr/>
      </xdr:nvSpPr>
      <xdr:spPr>
        <a:xfrm>
          <a:off x="1285875" y="866775"/>
          <a:ext cx="640080" cy="2286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bg1"/>
              </a:solidFill>
            </a:rPr>
            <a:t>Ian</a:t>
          </a:r>
        </a:p>
      </xdr:txBody>
    </xdr:sp>
    <xdr:clientData/>
  </xdr:twoCellAnchor>
  <xdr:twoCellAnchor editAs="oneCell">
    <xdr:from>
      <xdr:col>9</xdr:col>
      <xdr:colOff>619125</xdr:colOff>
      <xdr:row>0</xdr:row>
      <xdr:rowOff>57150</xdr:rowOff>
    </xdr:from>
    <xdr:to>
      <xdr:col>11</xdr:col>
      <xdr:colOff>561975</xdr:colOff>
      <xdr:row>0</xdr:row>
      <xdr:rowOff>679004</xdr:rowOff>
    </xdr:to>
    <xdr:pic>
      <xdr:nvPicPr>
        <xdr:cNvPr id="16" name="Picture 15">
          <a:extLst>
            <a:ext uri="{FF2B5EF4-FFF2-40B4-BE49-F238E27FC236}">
              <a16:creationId xmlns:a16="http://schemas.microsoft.com/office/drawing/2014/main" id="{FB21ED23-287F-401A-9AFE-E4F063DB66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38900" y="57150"/>
          <a:ext cx="1238250" cy="628204"/>
        </a:xfrm>
        <a:prstGeom prst="rect">
          <a:avLst/>
        </a:prstGeom>
      </xdr:spPr>
    </xdr:pic>
    <xdr:clientData/>
  </xdr:twoCellAnchor>
  <xdr:twoCellAnchor editAs="absolute">
    <xdr:from>
      <xdr:col>4</xdr:col>
      <xdr:colOff>317499</xdr:colOff>
      <xdr:row>0</xdr:row>
      <xdr:rowOff>0</xdr:rowOff>
    </xdr:from>
    <xdr:to>
      <xdr:col>6</xdr:col>
      <xdr:colOff>396874</xdr:colOff>
      <xdr:row>0</xdr:row>
      <xdr:rowOff>495300</xdr:rowOff>
    </xdr:to>
    <xdr:sp macro="" textlink="">
      <xdr:nvSpPr>
        <xdr:cNvPr id="3" name="Dreptunghi 2">
          <a:hlinkClick xmlns:r="http://schemas.openxmlformats.org/officeDocument/2006/relationships" r:id="rId3"/>
          <a:extLst>
            <a:ext uri="{FF2B5EF4-FFF2-40B4-BE49-F238E27FC236}">
              <a16:creationId xmlns:a16="http://schemas.microsoft.com/office/drawing/2014/main" id="{614D169C-7970-4CFA-BAEC-2E795EA88518}"/>
            </a:ext>
          </a:extLst>
        </xdr:cNvPr>
        <xdr:cNvSpPr/>
      </xdr:nvSpPr>
      <xdr:spPr>
        <a:xfrm>
          <a:off x="2774949" y="0"/>
          <a:ext cx="1311275" cy="495300"/>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bg1"/>
              </a:solidFill>
              <a:latin typeface="+mj-lt"/>
            </a:rPr>
            <a:t>GHID</a:t>
          </a:r>
        </a:p>
      </xdr:txBody>
    </xdr:sp>
    <xdr:clientData/>
  </xdr:twoCellAnchor>
  <xdr:twoCellAnchor editAs="absolute">
    <xdr:from>
      <xdr:col>6</xdr:col>
      <xdr:colOff>577849</xdr:colOff>
      <xdr:row>0</xdr:row>
      <xdr:rowOff>0</xdr:rowOff>
    </xdr:from>
    <xdr:to>
      <xdr:col>9</xdr:col>
      <xdr:colOff>31749</xdr:colOff>
      <xdr:row>0</xdr:row>
      <xdr:rowOff>495300</xdr:rowOff>
    </xdr:to>
    <xdr:sp macro="" textlink="">
      <xdr:nvSpPr>
        <xdr:cNvPr id="17" name="Dreptunghi 8">
          <a:hlinkClick xmlns:r="http://schemas.openxmlformats.org/officeDocument/2006/relationships" r:id="rId4"/>
          <a:extLst>
            <a:ext uri="{FF2B5EF4-FFF2-40B4-BE49-F238E27FC236}">
              <a16:creationId xmlns:a16="http://schemas.microsoft.com/office/drawing/2014/main" id="{29414663-71FF-4BC1-AC8B-15C1F6841CCF}"/>
            </a:ext>
          </a:extLst>
        </xdr:cNvPr>
        <xdr:cNvSpPr/>
      </xdr:nvSpPr>
      <xdr:spPr>
        <a:xfrm>
          <a:off x="4267199" y="0"/>
          <a:ext cx="1301750" cy="49530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Buget personal</a:t>
          </a:r>
        </a:p>
      </xdr:txBody>
    </xdr:sp>
    <xdr:clientData/>
  </xdr:twoCellAnchor>
  <xdr:twoCellAnchor editAs="absolute">
    <xdr:from>
      <xdr:col>9</xdr:col>
      <xdr:colOff>225425</xdr:colOff>
      <xdr:row>0</xdr:row>
      <xdr:rowOff>6350</xdr:rowOff>
    </xdr:from>
    <xdr:to>
      <xdr:col>12</xdr:col>
      <xdr:colOff>31749</xdr:colOff>
      <xdr:row>0</xdr:row>
      <xdr:rowOff>501650</xdr:rowOff>
    </xdr:to>
    <xdr:sp macro="" textlink="">
      <xdr:nvSpPr>
        <xdr:cNvPr id="18" name="Dreptunghi 9">
          <a:hlinkClick xmlns:r="http://schemas.openxmlformats.org/officeDocument/2006/relationships" r:id="rId5"/>
          <a:extLst>
            <a:ext uri="{FF2B5EF4-FFF2-40B4-BE49-F238E27FC236}">
              <a16:creationId xmlns:a16="http://schemas.microsoft.com/office/drawing/2014/main" id="{F9149C44-8E10-4696-A50E-A058014C1649}"/>
            </a:ext>
          </a:extLst>
        </xdr:cNvPr>
        <xdr:cNvSpPr/>
      </xdr:nvSpPr>
      <xdr:spPr>
        <a:xfrm>
          <a:off x="5762625" y="6350"/>
          <a:ext cx="1654174" cy="495300"/>
        </a:xfrm>
        <a:prstGeom prst="rec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Analiza tendinte cheltuieli </a:t>
          </a:r>
        </a:p>
      </xdr:txBody>
    </xdr:sp>
    <xdr:clientData/>
  </xdr:twoCellAnchor>
  <xdr:twoCellAnchor editAs="absolute">
    <xdr:from>
      <xdr:col>12</xdr:col>
      <xdr:colOff>279399</xdr:colOff>
      <xdr:row>0</xdr:row>
      <xdr:rowOff>0</xdr:rowOff>
    </xdr:from>
    <xdr:to>
      <xdr:col>14</xdr:col>
      <xdr:colOff>660399</xdr:colOff>
      <xdr:row>0</xdr:row>
      <xdr:rowOff>488950</xdr:rowOff>
    </xdr:to>
    <xdr:sp macro="" textlink="">
      <xdr:nvSpPr>
        <xdr:cNvPr id="19" name="Dreptunghi 10">
          <a:hlinkClick xmlns:r="http://schemas.openxmlformats.org/officeDocument/2006/relationships" r:id="rId6"/>
          <a:extLst>
            <a:ext uri="{FF2B5EF4-FFF2-40B4-BE49-F238E27FC236}">
              <a16:creationId xmlns:a16="http://schemas.microsoft.com/office/drawing/2014/main" id="{ECBA121E-962B-48A0-8262-033A427F8A17}"/>
            </a:ext>
          </a:extLst>
        </xdr:cNvPr>
        <xdr:cNvSpPr/>
      </xdr:nvSpPr>
      <xdr:spPr>
        <a:xfrm>
          <a:off x="7664449" y="0"/>
          <a:ext cx="1612900" cy="488950"/>
        </a:xfrm>
        <a:prstGeom prst="rec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Analiza tendinte venituri </a:t>
          </a:r>
        </a:p>
      </xdr:txBody>
    </xdr:sp>
    <xdr:clientData/>
  </xdr:twoCellAnchor>
  <xdr:twoCellAnchor editAs="oneCell">
    <xdr:from>
      <xdr:col>1</xdr:col>
      <xdr:colOff>0</xdr:colOff>
      <xdr:row>0</xdr:row>
      <xdr:rowOff>0</xdr:rowOff>
    </xdr:from>
    <xdr:to>
      <xdr:col>4</xdr:col>
      <xdr:colOff>209550</xdr:colOff>
      <xdr:row>0</xdr:row>
      <xdr:rowOff>556081</xdr:rowOff>
    </xdr:to>
    <xdr:pic>
      <xdr:nvPicPr>
        <xdr:cNvPr id="20" name="Picture 19">
          <a:extLst>
            <a:ext uri="{FF2B5EF4-FFF2-40B4-BE49-F238E27FC236}">
              <a16:creationId xmlns:a16="http://schemas.microsoft.com/office/drawing/2014/main" id="{837F7DE7-EEC5-43A9-BB5C-223DBBF33CCD}"/>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t="28136" b="28956"/>
        <a:stretch/>
      </xdr:blipFill>
      <xdr:spPr>
        <a:xfrm>
          <a:off x="196850" y="0"/>
          <a:ext cx="2470150" cy="556081"/>
        </a:xfrm>
        <a:prstGeom prst="rect">
          <a:avLst/>
        </a:prstGeom>
      </xdr:spPr>
    </xdr:pic>
    <xdr:clientData/>
  </xdr:twoCellAnchor>
  <xdr:twoCellAnchor>
    <xdr:from>
      <xdr:col>1</xdr:col>
      <xdr:colOff>698500</xdr:colOff>
      <xdr:row>25</xdr:row>
      <xdr:rowOff>152400</xdr:rowOff>
    </xdr:from>
    <xdr:to>
      <xdr:col>13</xdr:col>
      <xdr:colOff>444500</xdr:colOff>
      <xdr:row>38</xdr:row>
      <xdr:rowOff>171450</xdr:rowOff>
    </xdr:to>
    <xdr:graphicFrame macro="">
      <xdr:nvGraphicFramePr>
        <xdr:cNvPr id="21" name="Chart 20">
          <a:extLst>
            <a:ext uri="{FF2B5EF4-FFF2-40B4-BE49-F238E27FC236}">
              <a16:creationId xmlns:a16="http://schemas.microsoft.com/office/drawing/2014/main" id="{EB8749F8-DEEE-3675-A095-56FEC5C02B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7:N27" headerRowCount="0" dataDxfId="334" tableBorderDxfId="333">
  <tableColumns count="14">
    <tableColumn id="1" xr3:uid="{00000000-0010-0000-0000-000001000000}" name="Column1" dataDxfId="332"/>
    <tableColumn id="2" xr3:uid="{00000000-0010-0000-0000-000002000000}" name="Column2" dataDxfId="331"/>
    <tableColumn id="3" xr3:uid="{00000000-0010-0000-0000-000003000000}" name="Column3" dataDxfId="330"/>
    <tableColumn id="4" xr3:uid="{00000000-0010-0000-0000-000004000000}" name="Column4" dataDxfId="329"/>
    <tableColumn id="5" xr3:uid="{00000000-0010-0000-0000-000005000000}" name="Column5" dataDxfId="328"/>
    <tableColumn id="6" xr3:uid="{00000000-0010-0000-0000-000006000000}" name="Column6" dataDxfId="327"/>
    <tableColumn id="7" xr3:uid="{00000000-0010-0000-0000-000007000000}" name="Column7" dataDxfId="326"/>
    <tableColumn id="8" xr3:uid="{00000000-0010-0000-0000-000008000000}" name="Column8" dataDxfId="325"/>
    <tableColumn id="9" xr3:uid="{00000000-0010-0000-0000-000009000000}" name="Column9" dataDxfId="324"/>
    <tableColumn id="10" xr3:uid="{00000000-0010-0000-0000-00000A000000}" name="Column10" dataDxfId="323"/>
    <tableColumn id="11" xr3:uid="{00000000-0010-0000-0000-00000B000000}" name="Column11" dataDxfId="322"/>
    <tableColumn id="12" xr3:uid="{00000000-0010-0000-0000-00000C000000}" name="Column12" dataDxfId="321"/>
    <tableColumn id="13" xr3:uid="{00000000-0010-0000-0000-00000D000000}" name="Column13" dataDxfId="320"/>
    <tableColumn id="14" xr3:uid="{00000000-0010-0000-0000-00000E000000}" name="Column14" dataDxfId="319"/>
  </tableColumns>
  <tableStyleInfo name="TableStyleLight18"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8FEA89F-D4A0-4660-B04A-3CB590E0E182}" name="Table11" displayName="Table11" ref="A97:N100" totalsRowCount="1" headerRowDxfId="166" dataDxfId="164" totalsRowDxfId="163" headerRowBorderDxfId="165" totalsRowBorderDxfId="162">
  <autoFilter ref="A97:N99" xr:uid="{CAB39A5C-19A3-47F3-9E46-4F6645E115F6}"/>
  <tableColumns count="14">
    <tableColumn id="1" xr3:uid="{39CC1FE2-EDC2-4AD8-910D-4FF3F1CDDF31}" name="PLĂȚI DIVERSE" totalsRowLabel="Total plati diverse" dataDxfId="161" totalsRowDxfId="160"/>
    <tableColumn id="2" xr3:uid="{E41FDAA9-7C66-4808-B014-3408268172D1}" name="Ian" totalsRowFunction="sum" dataDxfId="159" totalsRowDxfId="158"/>
    <tableColumn id="3" xr3:uid="{91E130D4-1827-4566-9BCA-5940235093D7}" name="Feb" totalsRowFunction="sum" dataDxfId="157" totalsRowDxfId="156"/>
    <tableColumn id="4" xr3:uid="{57F16B54-0EFF-4D3A-B395-9DFF008EF694}" name="Martie" totalsRowFunction="sum" dataDxfId="155" totalsRowDxfId="154"/>
    <tableColumn id="5" xr3:uid="{C572A0C0-9BD1-4F85-92AA-95FBEAC54BDE}" name="Aprilie" totalsRowFunction="sum" dataDxfId="153" totalsRowDxfId="152"/>
    <tableColumn id="6" xr3:uid="{7FB441AD-A163-41E6-BC82-E11CA39FF66D}" name="Mai" totalsRowFunction="sum" dataDxfId="151" totalsRowDxfId="150"/>
    <tableColumn id="7" xr3:uid="{A4614882-09AF-4E9D-9657-9DBE669D4187}" name="Iunie" totalsRowFunction="sum" dataDxfId="149" totalsRowDxfId="148"/>
    <tableColumn id="8" xr3:uid="{14CD4A65-5E10-4898-9B9A-772BB66F077B}" name="Iulie" totalsRowFunction="sum" dataDxfId="147" totalsRowDxfId="146"/>
    <tableColumn id="9" xr3:uid="{C56A5B5F-93D9-4F69-9744-0B4ECF7FBD32}" name="Aug" totalsRowFunction="sum" dataDxfId="145" totalsRowDxfId="144"/>
    <tableColumn id="10" xr3:uid="{DC5C62D8-FB52-4F09-B651-B1ADFBD7B83E}" name="Sept" totalsRowFunction="sum" dataDxfId="143" totalsRowDxfId="142"/>
    <tableColumn id="11" xr3:uid="{50204F44-8391-45EF-9261-C6E4E5C5F0D2}" name="Oct" totalsRowFunction="sum" dataDxfId="141" totalsRowDxfId="140"/>
    <tableColumn id="12" xr3:uid="{7A149D8B-FFD9-43B3-B570-EF2880827965}" name="Nov" totalsRowFunction="sum" dataDxfId="139" totalsRowDxfId="138"/>
    <tableColumn id="13" xr3:uid="{046C6579-4119-4E60-B48F-B0BFC193B7F1}" name="Dec" totalsRowFunction="sum" dataDxfId="137" totalsRowDxfId="136"/>
    <tableColumn id="14" xr3:uid="{0989BCEF-4DAE-4810-9F06-7C156DC9F74D}" name="An" totalsRowFunction="sum" dataDxfId="135" totalsRowDxfId="134">
      <calculatedColumnFormula>SUBTOTAL(109,'Buget personal'!$N$98)</calculatedColumnFormula>
    </tableColumn>
  </tableColumns>
  <tableStyleInfo name="TableStyleLight1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A222911-D319-4853-98CD-AF027B379C52}" name="Table106" displayName="Table106" ref="A91:N96" totalsRowCount="1" headerRowDxfId="133" dataDxfId="131" totalsRowDxfId="129" headerRowBorderDxfId="132" tableBorderDxfId="130" totalsRowBorderDxfId="128">
  <autoFilter ref="A91:N95" xr:uid="{5A222911-D319-4853-98CD-AF027B379C52}"/>
  <tableColumns count="14">
    <tableColumn id="1" xr3:uid="{AA20537C-4830-4600-9738-682B64709B07}" name="ANIMALE DE COMPANIE" totalsRowLabel="Total animale de companie" dataDxfId="127" totalsRowDxfId="126"/>
    <tableColumn id="2" xr3:uid="{A189DCAB-355A-4BB1-AA9E-502065D68759}" name="Ian" totalsRowFunction="sum" dataDxfId="125" totalsRowDxfId="124"/>
    <tableColumn id="3" xr3:uid="{DA60BE13-1B23-4C6A-9B43-DC07EE2B3A3A}" name="Feb" totalsRowFunction="sum" dataDxfId="123" totalsRowDxfId="122"/>
    <tableColumn id="4" xr3:uid="{130C9D00-16B4-4542-BB82-447585BAB899}" name="Martie" totalsRowFunction="sum" dataDxfId="121" totalsRowDxfId="120"/>
    <tableColumn id="5" xr3:uid="{35479E69-6E53-433C-AA91-082125036968}" name="Aprilie" totalsRowFunction="sum" dataDxfId="119" totalsRowDxfId="118"/>
    <tableColumn id="6" xr3:uid="{3E19F65B-25F9-441F-9F25-B2D06CA43A52}" name="Mai" totalsRowFunction="sum" dataDxfId="117" totalsRowDxfId="116"/>
    <tableColumn id="7" xr3:uid="{DEA31E24-2EA3-4297-8F40-86EAE2C1F4E8}" name="Iunie" totalsRowFunction="sum" dataDxfId="115" totalsRowDxfId="114"/>
    <tableColumn id="8" xr3:uid="{4ABE37FA-9CFF-4169-B5ED-F0747E7144D3}" name="Iulie" totalsRowFunction="sum" dataDxfId="113" totalsRowDxfId="112"/>
    <tableColumn id="9" xr3:uid="{EE4504A9-47B3-40AF-B9D8-1CA32879D811}" name="Aug" totalsRowFunction="sum" dataDxfId="111" totalsRowDxfId="110"/>
    <tableColumn id="10" xr3:uid="{3276B9B5-8665-41A9-B97A-13425008896F}" name="Sept" totalsRowFunction="sum" dataDxfId="109" totalsRowDxfId="108"/>
    <tableColumn id="11" xr3:uid="{543C09FD-0A8C-488A-9495-D2ECAABBB7F8}" name="Oct" totalsRowFunction="sum" dataDxfId="107" totalsRowDxfId="106"/>
    <tableColumn id="12" xr3:uid="{DE7E2B39-6E14-4328-84B9-C6A2226331FE}" name="Nov" totalsRowFunction="sum" dataDxfId="105" totalsRowDxfId="104"/>
    <tableColumn id="13" xr3:uid="{22881912-4024-4ADF-A61B-F2B5092CC872}" name="Dec" totalsRowFunction="sum" dataDxfId="103" totalsRowDxfId="102"/>
    <tableColumn id="14" xr3:uid="{BB4B51E4-D5AB-4166-A0AA-6B05075C04AB}" name="An" totalsRowFunction="sum" dataDxfId="101" totalsRowDxfId="100"/>
  </tableColumns>
  <tableStyleInfo name="TableStyleLight1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A1ACF38-764C-4F9C-8339-CD87B545F9DB}" name="Table14" displayName="Table14" ref="A101:N104" totalsRowCount="1" headerRowDxfId="99" totalsRowDxfId="97" headerRowBorderDxfId="98" totalsRowBorderDxfId="96">
  <autoFilter ref="A101:N103" xr:uid="{9A1ACF38-764C-4F9C-8339-CD87B545F9DB}"/>
  <tableColumns count="14">
    <tableColumn id="1" xr3:uid="{EEB4C515-8240-4A2D-9DD9-7878D03C9A3A}" name="MÂNCARE" totalsRowLabel="Total mâncare" dataDxfId="95" totalsRowDxfId="94"/>
    <tableColumn id="2" xr3:uid="{D9B14E69-923C-4684-BB79-A7B81A40F5F7}" name="Ian" totalsRowFunction="sum" dataDxfId="93" totalsRowDxfId="92"/>
    <tableColumn id="3" xr3:uid="{90612634-62B1-4A87-A971-9A7CFA1BFD87}" name="Feb" totalsRowFunction="sum" dataDxfId="91" totalsRowDxfId="90"/>
    <tableColumn id="4" xr3:uid="{4B97BE12-8EFA-49C6-B125-67E902BFC169}" name="Martie" totalsRowFunction="sum" dataDxfId="89" totalsRowDxfId="88"/>
    <tableColumn id="5" xr3:uid="{0F4DB306-F206-4959-BB52-98FF1F37C134}" name="Aprilie" totalsRowFunction="sum" dataDxfId="87" totalsRowDxfId="86"/>
    <tableColumn id="6" xr3:uid="{740E909A-92E0-44D6-9058-CE567B5830C5}" name="Mai" totalsRowFunction="sum" dataDxfId="85" totalsRowDxfId="84"/>
    <tableColumn id="7" xr3:uid="{B3547B43-518C-4C82-85A5-4954D67EC7A9}" name="Iunie" totalsRowFunction="sum" dataDxfId="83" totalsRowDxfId="82"/>
    <tableColumn id="8" xr3:uid="{8A7971E5-AA42-411D-9910-AB09A80BF41F}" name="Iulie" totalsRowFunction="sum" dataDxfId="81" totalsRowDxfId="80"/>
    <tableColumn id="9" xr3:uid="{A8519A59-3D17-46D3-A19A-49B66EEC5B93}" name="Aug" totalsRowFunction="sum" dataDxfId="79" totalsRowDxfId="78"/>
    <tableColumn id="10" xr3:uid="{DD810AA0-6446-4127-9172-16E3C5005E58}" name="Sept" totalsRowFunction="sum" dataDxfId="77" totalsRowDxfId="76"/>
    <tableColumn id="11" xr3:uid="{B107816D-CAC3-438E-B771-11CBDE962F7F}" name="Oct" totalsRowFunction="sum" dataDxfId="75" totalsRowDxfId="74"/>
    <tableColumn id="12" xr3:uid="{6A5554CE-54E8-49B6-A110-F8EB560395B7}" name="Nov" totalsRowFunction="sum" dataDxfId="73" totalsRowDxfId="72"/>
    <tableColumn id="13" xr3:uid="{6032778F-B66C-4FA0-8156-22374ADC9C3C}" name="Dec" totalsRowFunction="sum" dataDxfId="71" totalsRowDxfId="70"/>
    <tableColumn id="14" xr3:uid="{39992371-66A5-4AB6-A700-3DA177682191}" name="An" totalsRowFunction="sum" dataDxfId="69" totalsRowDxfId="68">
      <calculatedColumnFormula>SUM('Buget personal'!$B102:$M102)</calculatedColumnFormula>
    </tableColumn>
  </tableColumns>
  <tableStyleInfo name="TableStyleLight1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70F2ED7-FE1B-43E7-B4D6-197EF57CDD49}" name="Table15" displayName="Table15" ref="A105:N112" totalsRowCount="1" headerRowDxfId="67" totalsRowDxfId="65" headerRowBorderDxfId="66" totalsRowBorderDxfId="64">
  <autoFilter ref="A105:N111" xr:uid="{670F2ED7-FE1B-43E7-B4D6-197EF57CDD49}"/>
  <tableColumns count="14">
    <tableColumn id="1" xr3:uid="{D1FDD68D-5D7B-49A7-A502-F0B8DE5BD0F5}" name="COPII" totalsRowLabel="Total copii" dataDxfId="63" totalsRowDxfId="62"/>
    <tableColumn id="2" xr3:uid="{683B4464-ECE8-4495-A8DF-68BC5AD977EE}" name="Ian" totalsRowFunction="sum" dataDxfId="61" totalsRowDxfId="60"/>
    <tableColumn id="3" xr3:uid="{C54390D7-637E-4CBF-831D-C983E128BD44}" name="Feb" totalsRowFunction="sum" dataDxfId="59" totalsRowDxfId="58"/>
    <tableColumn id="4" xr3:uid="{72010EC7-A8EC-4873-BC02-421AE3D7D8CA}" name="Martie" totalsRowFunction="sum" dataDxfId="57" totalsRowDxfId="56"/>
    <tableColumn id="5" xr3:uid="{E1CF0000-3656-404F-A3C2-4BA8AFDCF454}" name="Aprilie" totalsRowFunction="sum" dataDxfId="55" totalsRowDxfId="54"/>
    <tableColumn id="6" xr3:uid="{98B0CEFF-2A81-405C-9F37-8C958F0D3531}" name="Mai" totalsRowFunction="sum" dataDxfId="53" totalsRowDxfId="52"/>
    <tableColumn id="7" xr3:uid="{8336D5A0-C450-485A-84C7-2B0EE54A8F64}" name="Iunie" totalsRowFunction="sum" dataDxfId="51" totalsRowDxfId="50"/>
    <tableColumn id="8" xr3:uid="{CFB1B3A7-F113-4B2B-A1CD-7D2AB2808B0D}" name="Iulie" totalsRowFunction="sum" dataDxfId="49" totalsRowDxfId="48"/>
    <tableColumn id="9" xr3:uid="{463554B6-4F9F-4845-9050-B841BAF07AE4}" name="Aug" totalsRowFunction="sum" dataDxfId="47" totalsRowDxfId="46"/>
    <tableColumn id="10" xr3:uid="{CE99D5CE-A5B7-4C74-8DBE-5E085822DB5E}" name="Sept" totalsRowFunction="sum" dataDxfId="45" totalsRowDxfId="44"/>
    <tableColumn id="11" xr3:uid="{DDBD1A3E-71D4-4879-BABD-86E92080AB22}" name="Oct" totalsRowFunction="sum" dataDxfId="43" totalsRowDxfId="42"/>
    <tableColumn id="12" xr3:uid="{6A00E3FE-170A-4AAD-8EEC-5C69BABC837D}" name="Nov" totalsRowFunction="sum" dataDxfId="41" totalsRowDxfId="40"/>
    <tableColumn id="13" xr3:uid="{4B2F0536-19AD-4B0F-AE16-73673EEAE62E}" name="Dec" totalsRowFunction="sum" dataDxfId="39" totalsRowDxfId="38"/>
    <tableColumn id="14" xr3:uid="{C066C617-70FF-47E5-B517-C7638FEBC450}" name="An" totalsRowFunction="sum" dataDxfId="37" totalsRowDxfId="36">
      <calculatedColumnFormula>SUM('Buget personal'!$B106:$M106)</calculatedColumnFormula>
    </tableColumn>
  </tableColumns>
  <tableStyleInfo name="TableStyleLight1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10167A9-C1A3-4F1C-8A49-0A3E51735277}" name="RezumatCheltuieli" displayName="RezumatCheltuieli" ref="B18:P31" totalsRowShown="0" headerRowDxfId="35" dataDxfId="34" tableBorderDxfId="33">
  <autoFilter ref="B18:P31" xr:uid="{EB1F6B28-77BD-4744-A10E-9EA54C642ADF}"/>
  <tableColumns count="15">
    <tableColumn id="1" xr3:uid="{3AF260DF-150B-4F3E-B66C-22EE85472DE7}" name="Cheltuieli" dataDxfId="32"/>
    <tableColumn id="2" xr3:uid="{BFC8710A-A235-4785-A7F6-1463F1401896}" name="Ian" dataDxfId="31"/>
    <tableColumn id="3" xr3:uid="{0E1E7632-B81C-44B2-9F0E-BBBD8D450164}" name="Feb" dataDxfId="30"/>
    <tableColumn id="4" xr3:uid="{1C652469-03C5-4247-9BC4-C988C1A10140}" name="Mar" dataDxfId="29"/>
    <tableColumn id="5" xr3:uid="{D7984543-02A4-42E4-B6ED-799A61463BF2}" name="Apr" dataDxfId="28"/>
    <tableColumn id="6" xr3:uid="{882FBD7B-6DB5-4171-9BD6-88A997DDCDA1}" name="Mai" dataDxfId="27"/>
    <tableColumn id="7" xr3:uid="{9C1E401E-394F-46FE-A0CF-1A3A95561863}" name="Iun" dataDxfId="26"/>
    <tableColumn id="8" xr3:uid="{0FD95E4E-A89B-49CA-8328-C0EC75BE9D57}" name="Iul" dataDxfId="25"/>
    <tableColumn id="9" xr3:uid="{8E574A8B-2661-4580-A38F-C716D5B93EC6}" name="Aug" dataDxfId="24"/>
    <tableColumn id="10" xr3:uid="{229598AC-D995-476C-96D5-8BA37E23CF78}" name="Sep" dataDxfId="23"/>
    <tableColumn id="11" xr3:uid="{C205B2E0-EA63-4511-A922-BC5F9A4554EE}" name="Oct" dataDxfId="22"/>
    <tableColumn id="12" xr3:uid="{EF8B7F98-E479-4A74-97F9-2AA4896F8D9A}" name="Nov" dataDxfId="21"/>
    <tableColumn id="13" xr3:uid="{CE67E339-CC24-41A6-95A1-781296827D7D}" name="Dec" dataDxfId="20"/>
    <tableColumn id="14" xr3:uid="{16BA8166-4763-43C0-83D8-000C495C27DF}" name="Total" dataDxfId="19"/>
    <tableColumn id="15" xr3:uid="{4F0FCBAD-0420-4FA0-9546-FC5604746168}" name="Tendinţă" dataDxfId="18"/>
  </tableColumns>
  <tableStyleInfo name="TableStyleLight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CF8D3BF-B07C-42D6-A712-87A21E1C7BCE}" name="RezumatVenituri" displayName="RezumatVenituri" ref="B18:P25" totalsRowShown="0" headerRowDxfId="17" dataDxfId="16" tableBorderDxfId="15">
  <autoFilter ref="B18:P25" xr:uid="{0B55B4FD-B490-49D9-9E32-47F1FFCAF613}"/>
  <tableColumns count="15">
    <tableColumn id="1" xr3:uid="{0A24F8A2-B0B9-4384-A302-271FD3EC7C9D}" name="Venituri" dataDxfId="14"/>
    <tableColumn id="2" xr3:uid="{6136E9DC-2E90-4DD6-A08A-244758F56C5F}" name="Ian" dataDxfId="13">
      <calculatedColumnFormula>'Buget personal'!B7</calculatedColumnFormula>
    </tableColumn>
    <tableColumn id="3" xr3:uid="{3BC859CE-3843-4DC8-ADCE-2DAC8D65518A}" name="Feb" dataDxfId="12">
      <calculatedColumnFormula>'Buget personal'!C7</calculatedColumnFormula>
    </tableColumn>
    <tableColumn id="4" xr3:uid="{A7970D37-72B6-4F93-90D6-84FCC98F9CF9}" name="Mar" dataDxfId="11">
      <calculatedColumnFormula>'Buget personal'!D7</calculatedColumnFormula>
    </tableColumn>
    <tableColumn id="5" xr3:uid="{775F4BF6-26BC-4B63-BC4A-5B71D2006C3C}" name="Apr" dataDxfId="10">
      <calculatedColumnFormula>'Buget personal'!E7</calculatedColumnFormula>
    </tableColumn>
    <tableColumn id="6" xr3:uid="{45C9F16B-D35A-4B80-8926-2E7D6AE82880}" name="Mai" dataDxfId="9">
      <calculatedColumnFormula>'Buget personal'!F7</calculatedColumnFormula>
    </tableColumn>
    <tableColumn id="7" xr3:uid="{83721F2F-84BD-44A7-80A2-FC335C86B03F}" name="Iun" dataDxfId="8">
      <calculatedColumnFormula>'Buget personal'!G7</calculatedColumnFormula>
    </tableColumn>
    <tableColumn id="8" xr3:uid="{AAD8A0F5-02EE-42A2-8E29-57E6134C2D30}" name="Iul" dataDxfId="7">
      <calculatedColumnFormula>'Buget personal'!H7</calculatedColumnFormula>
    </tableColumn>
    <tableColumn id="9" xr3:uid="{9608AF4A-021F-415C-9B53-54328FE52803}" name="Aug" dataDxfId="6">
      <calculatedColumnFormula>'Buget personal'!I7</calculatedColumnFormula>
    </tableColumn>
    <tableColumn id="10" xr3:uid="{A50F9C8E-F11C-4327-8D01-49A0C4D6DB3D}" name="Sep" dataDxfId="5">
      <calculatedColumnFormula>'Buget personal'!J7</calculatedColumnFormula>
    </tableColumn>
    <tableColumn id="11" xr3:uid="{ED707EB9-D3EC-4DFA-8213-D9A872819124}" name="Oct" dataDxfId="4">
      <calculatedColumnFormula>'Buget personal'!K7</calculatedColumnFormula>
    </tableColumn>
    <tableColumn id="12" xr3:uid="{D44BF554-8E01-411D-93BF-ACAB4F81791A}" name="Nov" dataDxfId="3">
      <calculatedColumnFormula>'Buget personal'!L7</calculatedColumnFormula>
    </tableColumn>
    <tableColumn id="13" xr3:uid="{D1A4C5A2-83D4-4615-ADB9-0F095ECF7918}" name="Dec" dataDxfId="2">
      <calculatedColumnFormula>'Buget personal'!M7</calculatedColumnFormula>
    </tableColumn>
    <tableColumn id="14" xr3:uid="{87F6099D-4A51-4DC9-9936-A5C3A00BB811}" name="Total" dataDxfId="1">
      <calculatedColumnFormula>'Buget personal'!N7</calculatedColumnFormula>
    </tableColumn>
    <tableColumn id="15" xr3:uid="{28EDA020-507E-4402-B4FD-3F52801EEF12}" name="Tendinţă" dataDxfId="0"/>
  </tableColumns>
  <tableStyleInfo name="Summary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B7B0EB7-4F7A-4B5B-9AB6-6D9B1F134DFA}" name="Table2" displayName="Table2" ref="A6:N13" totalsRowShown="0" headerRowDxfId="318" dataDxfId="316" headerRowBorderDxfId="317" tableBorderDxfId="315">
  <autoFilter ref="A6:N13" xr:uid="{11F7A121-841A-41A0-B3CA-21A2808D74C3}"/>
  <tableColumns count="14">
    <tableColumn id="1" xr3:uid="{4C559802-2CF6-46F9-A295-C14EC32BE410}" name="Venituri" dataDxfId="314"/>
    <tableColumn id="2" xr3:uid="{ED0E04F6-48A7-4924-B009-4FE0BB25F10D}" name="Ian" dataDxfId="313"/>
    <tableColumn id="3" xr3:uid="{9AB8DF3C-D102-4C07-8C65-D73C9CAA4E81}" name="Feb" dataDxfId="312"/>
    <tableColumn id="4" xr3:uid="{15A6D194-CE88-4BF7-944F-959234DC5FFE}" name="Martie" dataDxfId="311"/>
    <tableColumn id="5" xr3:uid="{17BAE43D-12F4-4BEB-BB98-3DC2320400AF}" name="Aprilie" dataDxfId="310"/>
    <tableColumn id="6" xr3:uid="{85EC9160-733C-49C9-811F-02C0E63C395F}" name="Mai" dataDxfId="309"/>
    <tableColumn id="7" xr3:uid="{A7A89E2A-FB2B-43C7-9F60-E2E799210717}" name="Iunie" dataDxfId="308"/>
    <tableColumn id="8" xr3:uid="{A5D186AF-39F7-4E5D-9B5E-1CF33C8E16A5}" name="Iulie" dataDxfId="307"/>
    <tableColumn id="9" xr3:uid="{9F644E84-1F37-47F1-A487-F1C02AAEB321}" name="Aug" dataDxfId="306"/>
    <tableColumn id="10" xr3:uid="{A0102393-60D5-49B9-9A00-AAEA291701CB}" name="Sept" dataDxfId="305"/>
    <tableColumn id="11" xr3:uid="{C799EEC6-38F9-41D3-A71E-01B4F0CCC10C}" name="Oct" dataDxfId="304"/>
    <tableColumn id="12" xr3:uid="{A4AD1909-877A-42B7-B181-8159CE7F47FC}" name="Nov" dataDxfId="303"/>
    <tableColumn id="13" xr3:uid="{F91CF2DB-8D01-4B19-8B74-15F6510F01E1}" name="Dec" dataDxfId="302"/>
    <tableColumn id="14" xr3:uid="{2F859C61-8592-4296-A2B5-D189E63DB8DF}" name="An" dataDxfId="301"/>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F37EFCD-8537-4A85-A5A4-53476C84548D}" name="Table3" displayName="Table3" ref="A28:N39" totalsRowShown="0" headerRowDxfId="300" dataDxfId="298" headerRowBorderDxfId="299" tableBorderDxfId="297">
  <autoFilter ref="A28:N39" xr:uid="{9D09C052-B674-4CD1-980D-7A0EB77BEE95}"/>
  <tableColumns count="14">
    <tableColumn id="1" xr3:uid="{01DD6625-A47E-4756-99FD-F9528FB0CD24}" name="ÎNGRIJIRE FAMILIE/PERSONALĂ" dataDxfId="296"/>
    <tableColumn id="2" xr3:uid="{2D3EE6E8-9A88-4A5A-8AAC-D43097B0CDC3}" name="Ian" dataDxfId="295"/>
    <tableColumn id="3" xr3:uid="{5991D793-496A-4126-BB0D-460BEEA0AA6B}" name="Feb" dataDxfId="294"/>
    <tableColumn id="4" xr3:uid="{068ED9A6-CFBF-4353-A6FC-0DF4F07B4306}" name="Martie" dataDxfId="293"/>
    <tableColumn id="5" xr3:uid="{EE8E610D-8050-468A-A470-31C939BB1A3D}" name="Aprilie" dataDxfId="292"/>
    <tableColumn id="6" xr3:uid="{A2AE311A-B3EE-4729-8635-F889AF320FE9}" name="Mai" dataDxfId="291"/>
    <tableColumn id="7" xr3:uid="{F725BC0F-249F-4692-B167-38CF5C895536}" name="Iunie" dataDxfId="290"/>
    <tableColumn id="8" xr3:uid="{6B6506C7-A101-472D-9CEE-0AF80097FDAD}" name="Iulie" dataDxfId="289"/>
    <tableColumn id="9" xr3:uid="{327034CC-7B45-40C9-9BA7-F47B3CCF0C7E}" name="Aug" dataDxfId="288"/>
    <tableColumn id="10" xr3:uid="{A62123B1-F2B9-49A0-930E-CF1EE5C2FA54}" name="Sept" dataDxfId="287"/>
    <tableColumn id="11" xr3:uid="{18FFE400-6A61-48BC-A665-C7A562F171C3}" name="Oct" dataDxfId="286"/>
    <tableColumn id="12" xr3:uid="{28606F21-E204-4118-BBC2-21D4402CA74A}" name="Nov" dataDxfId="285"/>
    <tableColumn id="13" xr3:uid="{553AD3FF-3ECE-4B96-AC94-31A6E5A03F6F}" name="Dec" dataDxfId="284"/>
    <tableColumn id="14" xr3:uid="{BC123A5B-B269-44EF-AC27-C462FEFBA425}" name="An" dataDxfId="283"/>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7B66781-BBA5-4526-9FDC-8292F56CCB5E}" name="Table4" displayName="Table4" ref="A40:N48" totalsRowShown="0" headerRowDxfId="282" dataDxfId="280" headerRowBorderDxfId="281" tableBorderDxfId="279">
  <autoFilter ref="A40:N48" xr:uid="{8125D758-07F9-4BE2-AFFB-707D28D7112F}"/>
  <tableColumns count="14">
    <tableColumn id="1" xr3:uid="{50AFCABC-303D-441D-82E2-D1A452B47CB9}" name="Transport" dataDxfId="278"/>
    <tableColumn id="2" xr3:uid="{B067C064-30EA-4926-8424-CD0209198CF2}" name="Ian" dataDxfId="277"/>
    <tableColumn id="3" xr3:uid="{FF36348A-BB19-477F-AFF3-5E5AC795B817}" name="Feb" dataDxfId="276"/>
    <tableColumn id="4" xr3:uid="{7F3158F7-E4C0-4B1C-861A-D7A633B50C6F}" name="Martie" dataDxfId="275"/>
    <tableColumn id="5" xr3:uid="{0A12CFDF-6543-45A7-AD10-AF4F272A4396}" name="Aprilie" dataDxfId="274"/>
    <tableColumn id="6" xr3:uid="{0C5D02ED-B8D5-4E61-9D57-1E4473BA39EE}" name="Mai" dataDxfId="273"/>
    <tableColumn id="7" xr3:uid="{8BAA821D-E439-449A-B36E-D46FAE653DB8}" name="Iunie" dataDxfId="272"/>
    <tableColumn id="8" xr3:uid="{AD7BC858-A8EF-486D-8CE2-88AF73973346}" name="Iulie" dataDxfId="271"/>
    <tableColumn id="9" xr3:uid="{920E1889-48D9-49E4-97ED-2C7BA589B747}" name="Aug" dataDxfId="270"/>
    <tableColumn id="10" xr3:uid="{A367E3DD-CB8F-4867-9BA6-09139BA08B84}" name="Sept" dataDxfId="269"/>
    <tableColumn id="11" xr3:uid="{DF9A72E9-6980-4769-AC5B-2BCB9E482B21}" name="Oct" dataDxfId="268"/>
    <tableColumn id="12" xr3:uid="{974826AA-2F6D-4888-AB1C-1BF06CFB46FE}" name="Nov" dataDxfId="267"/>
    <tableColumn id="13" xr3:uid="{1E364B35-7C16-4EAD-9B89-3A1F5B6A73D6}" name="Dec" dataDxfId="266"/>
    <tableColumn id="14" xr3:uid="{E2900EC9-AAA5-4397-ABF6-0E0EB81A6EF7}" name="An" dataDxfId="265"/>
  </tableColumns>
  <tableStyleInfo name="TableStyleLight1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A710C1B-E8CE-4B29-8F6B-C8A67EDFF9C1}" name="Table6" displayName="Table6" ref="A49:R61" totalsRowShown="0" headerRowDxfId="264" dataDxfId="262" headerRowBorderDxfId="263" tableBorderDxfId="261">
  <autoFilter ref="A49:R61" xr:uid="{D361EFBF-76F8-4BCF-AAF0-E3353DE9C46D}"/>
  <tableColumns count="18">
    <tableColumn id="1" xr3:uid="{738853C2-31EF-4F04-8408-0CF679C214BD}" name="ÎMPRUMUTURI" dataDxfId="260"/>
    <tableColumn id="2" xr3:uid="{7B37E489-C714-4739-866C-DEFF06B69926}" name="Ian" dataDxfId="259"/>
    <tableColumn id="3" xr3:uid="{00C4EEC5-66B7-40EC-8CEF-C48969A7E5B8}" name="Feb" dataDxfId="258"/>
    <tableColumn id="4" xr3:uid="{D12CB6F9-5370-4023-8135-5B676BFF9FB6}" name="Martie" dataDxfId="257"/>
    <tableColumn id="5" xr3:uid="{F8634EB6-E2F4-4A58-B50E-7A136C93DC31}" name="Aprilie" dataDxfId="256"/>
    <tableColumn id="6" xr3:uid="{C5885201-254E-4F6B-B733-C08927BDDDD2}" name="Mai" dataDxfId="255"/>
    <tableColumn id="7" xr3:uid="{A58038AE-B4A5-448B-AA00-572C411981B5}" name="Iunie" dataDxfId="254"/>
    <tableColumn id="8" xr3:uid="{0B0B1D8B-E1A6-46E7-8FA5-C0B7CB75A86D}" name="Iulie" dataDxfId="253"/>
    <tableColumn id="9" xr3:uid="{BFCF0A87-F9F4-4AFB-8811-B7EB31EFDE05}" name="Aug" dataDxfId="252"/>
    <tableColumn id="10" xr3:uid="{2AB7721F-8D00-4256-91FE-961A3E43F011}" name="Sept" dataDxfId="251"/>
    <tableColumn id="11" xr3:uid="{8A47977A-221C-4B6F-B81C-04EC60C40ACC}" name="Oct" dataDxfId="250"/>
    <tableColumn id="12" xr3:uid="{09D8D31B-DC75-4B99-850A-C41AAA1C2FE4}" name="Nov" dataDxfId="249"/>
    <tableColumn id="13" xr3:uid="{C4A96F25-CC0F-4536-8659-E632A32DC362}" name="Dec" dataDxfId="248"/>
    <tableColumn id="14" xr3:uid="{8C69014A-5990-4A28-8134-66EFA0CEC613}" name="An" dataDxfId="247"/>
    <tableColumn id="15" xr3:uid="{D445669D-9090-455D-9CA1-1849BBC36BB6}" name="Cat mai am de platit din principal" dataDxfId="246">
      <calculatedColumnFormula>SUBTOTAL(109,O39:O49)</calculatedColumnFormula>
    </tableColumn>
    <tableColumn id="16" xr3:uid="{4F457CB0-018D-440E-8B0B-6188DD12C1FE}" name="Cate luni mai am de plata" dataDxfId="245"/>
    <tableColumn id="17" xr3:uid="{19159FAF-49A0-4247-883A-4A6554E5E8D8}" name="dobanda" dataDxfId="244"/>
    <tableColumn id="18" xr3:uid="{DCA1EB68-2E8C-459C-8550-35E4BCF1BCB0}" name="Rata lunara (principal si dobanda)" dataDxfId="243">
      <calculatedColumnFormula>SUBTOTAL(109,R39:R49)</calculatedColumnFormula>
    </tableColumn>
  </tableColumns>
  <tableStyleInfo name="TableStyleLight1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A69C6D0-0173-436A-B3C3-CC45C8F68A7B}" name="Table7" displayName="Table7" ref="A62:N70" totalsRowShown="0" headerRowDxfId="242" dataDxfId="240" headerRowBorderDxfId="241" tableBorderDxfId="239">
  <autoFilter ref="A62:N70" xr:uid="{7C583BA2-D414-45D6-9008-F499A613990B}"/>
  <tableColumns count="14">
    <tableColumn id="1" xr3:uid="{C1CEBC54-847C-42F0-A542-6F9C048541BC}" name="DIVERTISMENT" dataDxfId="238"/>
    <tableColumn id="2" xr3:uid="{FFB00C87-7DC6-4E63-A299-E10632889E35}" name="Ian" dataDxfId="237"/>
    <tableColumn id="3" xr3:uid="{0E0D1308-449E-4ACA-8DDF-516D5CEB3B1B}" name="Feb" dataDxfId="236"/>
    <tableColumn id="4" xr3:uid="{CD82C32B-BC81-478D-AEC0-7CBB0F000CCA}" name="Martie" dataDxfId="235"/>
    <tableColumn id="5" xr3:uid="{1D5F2A81-9795-4D0D-BC16-B228A948B0F5}" name="Aprilie" dataDxfId="234"/>
    <tableColumn id="6" xr3:uid="{76EB6EE3-07AC-4455-8AC6-B1637BD96093}" name="Mai" dataDxfId="233"/>
    <tableColumn id="7" xr3:uid="{F651E4A7-DB8D-4BAB-B11F-A084A3085122}" name="Iunie" dataDxfId="232"/>
    <tableColumn id="8" xr3:uid="{CDC0A6C6-D48A-456F-9262-71C399455A8F}" name="Iulie" dataDxfId="231"/>
    <tableColumn id="9" xr3:uid="{F3925BC9-3DA6-47B0-9BA4-831C08A66A0F}" name="Aug" dataDxfId="230"/>
    <tableColumn id="10" xr3:uid="{709E4A2E-2F6E-490C-9930-42F70FA2ADE2}" name="Sept" dataDxfId="229"/>
    <tableColumn id="11" xr3:uid="{FC456D39-7058-425F-BD24-1460F3101173}" name="Oct" dataDxfId="228"/>
    <tableColumn id="12" xr3:uid="{811D85C6-C248-4770-A069-D6B9F0608E98}" name="Nov" dataDxfId="227"/>
    <tableColumn id="13" xr3:uid="{924FD63E-C3C2-4337-8AE5-C8AE6675001A}" name="Dec" dataDxfId="226"/>
    <tableColumn id="14" xr3:uid="{5B75CE3F-5CDC-4B84-B24C-9ED7487E80D8}" name="An" dataDxfId="225"/>
  </tableColumns>
  <tableStyleInfo name="TableStyleLight1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D59131D-8DF9-48A8-9027-8D74E9ECBEF8}" name="Table8" displayName="Table8" ref="A71:R79" totalsRowShown="0" headerRowDxfId="224" dataDxfId="222" headerRowBorderDxfId="223" tableBorderDxfId="221">
  <autoFilter ref="A71:R79" xr:uid="{DE4D8353-D62E-43EE-8036-15467BFA6449}"/>
  <tableColumns count="18">
    <tableColumn id="1" xr3:uid="{E133ACF8-AF2D-483A-A06B-1C6DAC9CEE1A}" name="ECONOMII SAU INVESTIŢII" dataDxfId="220"/>
    <tableColumn id="2" xr3:uid="{85751ABA-F6A2-4787-B744-324978AE580B}" name="Ian" dataDxfId="219"/>
    <tableColumn id="3" xr3:uid="{C5970D2F-403F-47AC-9D01-90037F48A2CB}" name="Feb" dataDxfId="218"/>
    <tableColumn id="4" xr3:uid="{BBE6C76E-3DD9-4247-8491-65958EEE54A8}" name="Martie" dataDxfId="217"/>
    <tableColumn id="5" xr3:uid="{42CFE206-3539-45C1-B1E8-DF55304EE243}" name="Aprilie" dataDxfId="216"/>
    <tableColumn id="6" xr3:uid="{0D6E3C72-B427-4CBC-9C13-CF70132139F7}" name="Mai" dataDxfId="215"/>
    <tableColumn id="7" xr3:uid="{6F21F9D8-B337-4425-A660-D1CFF7B04740}" name="Iunie" dataDxfId="214"/>
    <tableColumn id="8" xr3:uid="{DE54AC69-0AA6-423D-89F6-FBEA7FC517D2}" name="Iulie" dataDxfId="213"/>
    <tableColumn id="9" xr3:uid="{D048D1F5-63DC-425A-8D4B-229E9FCC2963}" name="Aug" dataDxfId="212"/>
    <tableColumn id="10" xr3:uid="{B1B6D00A-0337-4827-8535-2ADF5EAC9ACD}" name="Sept" dataDxfId="211"/>
    <tableColumn id="11" xr3:uid="{1E3ECF30-D26A-4D84-A60F-57D39A3DEBBF}" name="Oct" dataDxfId="210"/>
    <tableColumn id="12" xr3:uid="{D4B5EE70-1BEA-436C-B661-4A49D9654FC0}" name="Nov" dataDxfId="209"/>
    <tableColumn id="13" xr3:uid="{74C0799D-2143-4C48-BE30-2A46F1AA6A53}" name="Dec" dataDxfId="208"/>
    <tableColumn id="14" xr3:uid="{8C88786C-EF3A-4E15-951E-8002AE435FE1}" name="An" dataDxfId="207"/>
    <tableColumn id="16" xr3:uid="{A1B29612-8D10-4DB0-A8A7-F41A07298A14}" name="target de economisit" dataDxfId="206"/>
    <tableColumn id="17" xr3:uid="{51F415B7-39AA-4238-A3B2-EC8BA4FE40EB}" name="rest de economist" dataDxfId="205"/>
    <tableColumn id="18" xr3:uid="{5EA01B46-5F34-4D1C-8D72-F44715AD5CA5}" name="Economii existente" dataDxfId="204"/>
    <tableColumn id="19" xr3:uid="{520E51E8-2536-45D6-8D37-9833B358703A}" name="TOTAL ECONOMII" dataDxfId="203">
      <calculatedColumnFormula>Table8[[#This Row],[An]]+Table8[[#This Row],[Economii existente]]</calculatedColumnFormula>
    </tableColumn>
  </tableColumns>
  <tableStyleInfo name="TableStyleLight1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E3618DB-8F15-4007-A00B-7460E967643A}" name="Table9" displayName="Table9" ref="A80:N85" totalsRowShown="0" headerRowDxfId="202" dataDxfId="200" headerRowBorderDxfId="201" tableBorderDxfId="199">
  <autoFilter ref="A80:N85" xr:uid="{F8CF4104-9617-46C7-8F37-0ABCA860AABD}"/>
  <tableColumns count="14">
    <tableColumn id="1" xr3:uid="{72BA25BC-A828-4088-97EC-090C90B08EDD}" name="JURIDICE" dataDxfId="198"/>
    <tableColumn id="2" xr3:uid="{902757AE-DF98-4ED5-A271-FED1A5C547D3}" name="Ian" dataDxfId="197"/>
    <tableColumn id="3" xr3:uid="{6DA7272B-40D3-4A13-A44C-F7D35839DE15}" name="Feb" dataDxfId="196"/>
    <tableColumn id="4" xr3:uid="{7FA4FA09-3E55-49F4-9E8A-86B774325469}" name="Martie" dataDxfId="195"/>
    <tableColumn id="5" xr3:uid="{C5DBC65C-4890-4967-A11B-0F36C0AD2DD8}" name="Aprilie" dataDxfId="194"/>
    <tableColumn id="6" xr3:uid="{DC100826-F6B4-4A17-83CC-8D07011FF52E}" name="Mai" dataDxfId="193"/>
    <tableColumn id="7" xr3:uid="{06F79607-4A51-42FB-8DC9-312A37765401}" name="Iunie" dataDxfId="192"/>
    <tableColumn id="8" xr3:uid="{27650E3F-366F-41A2-944C-7411B6B4F297}" name="Iulie" dataDxfId="191"/>
    <tableColumn id="9" xr3:uid="{FD14E5FB-D230-424F-91B2-00C21A376843}" name="Aug" dataDxfId="190"/>
    <tableColumn id="10" xr3:uid="{5F6A4498-44BE-4F39-B39C-0048DB53354E}" name="Sept" dataDxfId="189"/>
    <tableColumn id="11" xr3:uid="{947FE121-9DB1-4B0F-A6DE-8235E059C944}" name="Oct" dataDxfId="188"/>
    <tableColumn id="12" xr3:uid="{EEAC92C9-8F9B-45A1-B204-CC7AD9427362}" name="Nov" dataDxfId="187"/>
    <tableColumn id="13" xr3:uid="{38DA34BC-D688-4B3E-970E-14E8FC1A08DB}" name="Dec" dataDxfId="186"/>
    <tableColumn id="14" xr3:uid="{E714B4D9-903F-46C3-9C16-8C8F46BF0A6F}" name="An" dataDxfId="185"/>
  </tableColumns>
  <tableStyleInfo name="TableStyleLight1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A27A4EC-8BCB-4133-B716-A9017F7BFAD0}" name="Table10" displayName="Table10" ref="A86:N90" totalsRowShown="0" headerRowDxfId="184" dataDxfId="182" headerRowBorderDxfId="183" tableBorderDxfId="181">
  <autoFilter ref="A86:N90" xr:uid="{409A3FF9-C231-4292-807A-441726319A27}"/>
  <tableColumns count="14">
    <tableColumn id="1" xr3:uid="{B5E415E4-B826-4B45-AA77-90000A0207C5}" name="CADOURI ŞI DONAŢII" dataDxfId="180"/>
    <tableColumn id="2" xr3:uid="{EC9C1E8A-F49A-479F-8E9C-972AACB49D3A}" name="Ian" dataDxfId="179"/>
    <tableColumn id="3" xr3:uid="{A49A12B8-9FF3-4CE0-AB72-143AF073AFFF}" name="Feb" dataDxfId="178"/>
    <tableColumn id="4" xr3:uid="{7FD471A2-35D9-4095-9A75-27212AB9E435}" name="Martie" dataDxfId="177"/>
    <tableColumn id="5" xr3:uid="{AD53C4A6-AA77-43BF-A001-8F5F8835A881}" name="Aprilie" dataDxfId="176"/>
    <tableColumn id="6" xr3:uid="{A5F9B5A8-3936-4192-9D89-50A77BE5967E}" name="Mai" dataDxfId="175"/>
    <tableColumn id="7" xr3:uid="{5E072739-5D8B-4887-B13A-52D48DDF44ED}" name="Iunie" dataDxfId="174"/>
    <tableColumn id="8" xr3:uid="{AFF5EF99-51C5-4623-9C9E-E3C7505C622F}" name="Iulie" dataDxfId="173"/>
    <tableColumn id="9" xr3:uid="{F346484A-FB01-4C86-A6CE-36FC00362BB5}" name="Aug" dataDxfId="172"/>
    <tableColumn id="10" xr3:uid="{38B4118B-D230-4517-889B-2F01195A428B}" name="Sept" dataDxfId="171"/>
    <tableColumn id="11" xr3:uid="{A4D13D9F-533D-4B85-88BF-1B0EE1500AB1}" name="Oct" dataDxfId="170"/>
    <tableColumn id="12" xr3:uid="{6FA44791-8849-4A31-9F59-FA273BB8DF83}" name="Nov" dataDxfId="169"/>
    <tableColumn id="13" xr3:uid="{CA912DDA-F8C8-4CAA-878D-1EA0D179D4A6}" name="Dec" dataDxfId="168"/>
    <tableColumn id="14" xr3:uid="{1C4DCFF3-AF12-4F18-BFED-1F510268A5B9}" name="An" dataDxfId="167"/>
  </tableColumns>
  <tableStyleInfo name="TableStyleLight18" showFirstColumn="0" showLastColumn="0" showRowStripes="1" showColumnStripes="0"/>
</table>
</file>

<file path=xl/theme/theme1.xml><?xml version="1.0" encoding="utf-8"?>
<a:theme xmlns:a="http://schemas.openxmlformats.org/drawingml/2006/main" name="Technic">
  <a:themeElements>
    <a:clrScheme name="Violet II">
      <a:dk1>
        <a:sysClr val="windowText" lastClr="000000"/>
      </a:dk1>
      <a:lt1>
        <a:sysClr val="window" lastClr="FFFFFF"/>
      </a:lt1>
      <a:dk2>
        <a:srgbClr val="632E62"/>
      </a:dk2>
      <a:lt2>
        <a:srgbClr val="EAE5EB"/>
      </a:lt2>
      <a:accent1>
        <a:srgbClr val="92278F"/>
      </a:accent1>
      <a:accent2>
        <a:srgbClr val="9B57D3"/>
      </a:accent2>
      <a:accent3>
        <a:srgbClr val="755DD9"/>
      </a:accent3>
      <a:accent4>
        <a:srgbClr val="665EB8"/>
      </a:accent4>
      <a:accent5>
        <a:srgbClr val="45A5ED"/>
      </a:accent5>
      <a:accent6>
        <a:srgbClr val="5982DB"/>
      </a:accent6>
      <a:hlink>
        <a:srgbClr val="0066FF"/>
      </a:hlink>
      <a:folHlink>
        <a:srgbClr val="666699"/>
      </a:folHlink>
    </a:clrScheme>
    <a:fontScheme name="Deluxe">
      <a:majorFont>
        <a:latin typeface="Corbel"/>
        <a:ea typeface=""/>
        <a:cs typeface=""/>
        <a:font script="Jpan" typeface="HGｺﾞｼｯｸM"/>
        <a:font script="Hang" typeface="HY엽서L"/>
        <a:font script="Hans" typeface="楷体_GB2312"/>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rbel"/>
        <a:ea typeface=""/>
        <a:cs typeface=""/>
        <a:font script="Jpan" typeface="HGｺﾞｼｯｸM"/>
        <a:font script="Hang" typeface="HY엽서L"/>
        <a:font script="Hans" typeface="楷体_GB2312"/>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Technic">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0000"/>
                <a:satMod val="150000"/>
              </a:schemeClr>
            </a:gs>
            <a:gs pos="23000">
              <a:schemeClr val="phClr">
                <a:tint val="98000"/>
                <a:shade val="87000"/>
                <a:satMod val="105000"/>
              </a:schemeClr>
            </a:gs>
            <a:gs pos="35000">
              <a:schemeClr val="phClr">
                <a:shade val="70000"/>
              </a:schemeClr>
            </a:gs>
            <a:gs pos="58000">
              <a:schemeClr val="phClr">
                <a:shade val="49000"/>
                <a:satMod val="120000"/>
              </a:schemeClr>
            </a:gs>
            <a:gs pos="80000">
              <a:schemeClr val="phClr">
                <a:shade val="50000"/>
                <a:satMod val="120000"/>
              </a:schemeClr>
            </a:gs>
            <a:gs pos="90000">
              <a:schemeClr val="phClr">
                <a:shade val="57000"/>
                <a:satMod val="130000"/>
              </a:schemeClr>
            </a:gs>
            <a:gs pos="100000">
              <a:schemeClr val="phClr">
                <a:shade val="76000"/>
                <a:satMod val="150000"/>
              </a:schemeClr>
            </a:gs>
          </a:gsLst>
          <a:lin ang="5400000" scaled="1"/>
        </a:gradFill>
      </a:fillStyleLst>
      <a:lnStyleLst>
        <a:ln w="317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shade val="40000"/>
                <a:satMod val="150000"/>
              </a:schemeClr>
            </a:gs>
            <a:gs pos="30000">
              <a:schemeClr val="phClr">
                <a:shade val="60000"/>
                <a:satMod val="150000"/>
              </a:schemeClr>
            </a:gs>
            <a:gs pos="100000">
              <a:schemeClr val="phClr">
                <a:tint val="83000"/>
                <a:satMod val="200000"/>
              </a:schemeClr>
            </a:gs>
          </a:gsLst>
          <a:lin ang="13000000" scaled="0"/>
        </a:gradFill>
        <a:gradFill rotWithShape="1">
          <a:gsLst>
            <a:gs pos="0">
              <a:schemeClr val="phClr">
                <a:tint val="78000"/>
                <a:satMod val="220000"/>
              </a:schemeClr>
            </a:gs>
            <a:gs pos="100000">
              <a:schemeClr val="phClr">
                <a:shade val="35000"/>
                <a:satMod val="155000"/>
              </a:schemeClr>
            </a:gs>
          </a:gsLst>
          <a:path path="circle">
            <a:fillToRect l="12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1F051-EFA2-4787-9764-56E7580E3110}">
  <sheetPr>
    <tabColor theme="2" tint="-0.249977111117893"/>
  </sheetPr>
  <dimension ref="B1:H11"/>
  <sheetViews>
    <sheetView topLeftCell="A4" workbookViewId="0">
      <selection activeCell="D11" sqref="D11"/>
    </sheetView>
  </sheetViews>
  <sheetFormatPr defaultColWidth="8.796875" defaultRowHeight="13" x14ac:dyDescent="0.3"/>
  <cols>
    <col min="1" max="1" width="10" style="65" customWidth="1"/>
    <col min="2" max="2" width="36" style="65" customWidth="1"/>
    <col min="3" max="3" width="3.59765625" style="65" customWidth="1"/>
    <col min="4" max="4" width="34.8984375" style="65" customWidth="1"/>
    <col min="5" max="5" width="3.59765625" style="65" customWidth="1"/>
    <col min="6" max="6" width="34" style="65" customWidth="1"/>
    <col min="7" max="7" width="3" style="65" customWidth="1"/>
    <col min="8" max="8" width="39.3984375" style="65" customWidth="1"/>
    <col min="9" max="10" width="8.796875" style="65"/>
    <col min="11" max="11" width="1.69921875" style="65" customWidth="1"/>
    <col min="12" max="16384" width="8.796875" style="65"/>
  </cols>
  <sheetData>
    <row r="1" spans="2:8" s="75" customFormat="1" ht="39" customHeight="1" x14ac:dyDescent="0.3"/>
    <row r="4" spans="2:8" ht="23.5" x14ac:dyDescent="0.55000000000000004">
      <c r="B4" s="64" t="s">
        <v>124</v>
      </c>
    </row>
    <row r="5" spans="2:8" ht="28" customHeight="1" x14ac:dyDescent="0.3">
      <c r="B5" s="91" t="s">
        <v>120</v>
      </c>
      <c r="C5" s="91"/>
      <c r="D5" s="91"/>
      <c r="E5" s="91"/>
      <c r="F5" s="91"/>
      <c r="G5" s="91"/>
      <c r="H5" s="91"/>
    </row>
    <row r="6" spans="2:8" ht="38.5" customHeight="1" x14ac:dyDescent="0.3">
      <c r="B6" s="91"/>
      <c r="C6" s="91"/>
      <c r="D6" s="91"/>
      <c r="E6" s="91"/>
      <c r="F6" s="91"/>
      <c r="G6" s="91"/>
      <c r="H6" s="91"/>
    </row>
    <row r="7" spans="2:8" ht="13.5" thickBot="1" x14ac:dyDescent="0.35">
      <c r="B7" s="66"/>
      <c r="C7" s="66"/>
      <c r="D7" s="66"/>
      <c r="E7" s="66"/>
      <c r="F7" s="66"/>
    </row>
    <row r="9" spans="2:8" ht="18.5" x14ac:dyDescent="0.3">
      <c r="B9" s="67" t="s">
        <v>119</v>
      </c>
      <c r="D9" s="68" t="s">
        <v>123</v>
      </c>
      <c r="F9" s="69" t="s">
        <v>121</v>
      </c>
      <c r="H9" s="69" t="s">
        <v>122</v>
      </c>
    </row>
    <row r="10" spans="2:8" ht="18.5" x14ac:dyDescent="0.3">
      <c r="B10" s="70"/>
      <c r="D10" s="71"/>
      <c r="F10" s="72"/>
      <c r="H10" s="72"/>
    </row>
    <row r="11" spans="2:8" ht="174" x14ac:dyDescent="0.3">
      <c r="B11" s="78" t="s">
        <v>129</v>
      </c>
      <c r="D11" s="73" t="s">
        <v>127</v>
      </c>
      <c r="F11" s="74" t="s">
        <v>128</v>
      </c>
      <c r="H11" s="74" t="s">
        <v>125</v>
      </c>
    </row>
  </sheetData>
  <mergeCells count="1">
    <mergeCell ref="B5:H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XFA116"/>
  <sheetViews>
    <sheetView showGridLines="0" tabSelected="1" view="pageBreakPreview" zoomScale="40" zoomScaleNormal="40" zoomScaleSheetLayoutView="40" workbookViewId="0">
      <pane xSplit="1" ySplit="5" topLeftCell="B30" activePane="bottomRight" state="frozen"/>
      <selection pane="topRight" activeCell="B1" sqref="B1"/>
      <selection pane="bottomLeft" activeCell="A5" sqref="A5"/>
      <selection pane="bottomRight" activeCell="A33" sqref="A33"/>
    </sheetView>
  </sheetViews>
  <sheetFormatPr defaultColWidth="12.59765625" defaultRowHeight="18.5" x14ac:dyDescent="0.45"/>
  <cols>
    <col min="1" max="1" width="53" style="4" customWidth="1"/>
    <col min="2" max="2" width="24.3984375" customWidth="1"/>
    <col min="3" max="3" width="23.796875" customWidth="1"/>
    <col min="4" max="4" width="25.59765625" customWidth="1"/>
    <col min="5" max="5" width="22.19921875" customWidth="1"/>
    <col min="6" max="6" width="22.8984375" customWidth="1"/>
    <col min="7" max="7" width="28.69921875" customWidth="1"/>
    <col min="8" max="8" width="28" customWidth="1"/>
    <col min="9" max="9" width="25.09765625" customWidth="1"/>
    <col min="10" max="10" width="19.796875" customWidth="1"/>
    <col min="11" max="11" width="23.296875" customWidth="1"/>
    <col min="12" max="12" width="28.69921875" customWidth="1"/>
    <col min="13" max="13" width="24" customWidth="1"/>
    <col min="14" max="14" width="27.296875" style="86" customWidth="1"/>
    <col min="15" max="15" width="29" style="24" customWidth="1"/>
    <col min="16" max="16" width="26.796875" style="24" customWidth="1"/>
    <col min="17" max="17" width="27" style="24" customWidth="1"/>
    <col min="18" max="18" width="39.3984375" style="24" customWidth="1"/>
    <col min="19" max="19" width="36.59765625" style="24" customWidth="1"/>
    <col min="20" max="71" width="12.59765625" style="24"/>
  </cols>
  <sheetData>
    <row r="1" spans="1:1022 1035:2044 2057:3066 3079:4088 4101:5110 5123:6132 6145:7168 7181:8190 8203:9212 9225:10234 10247:11256 11269:12278 12291:13300 13313:14336 14349:15358 15371:16380" ht="60.5" customHeight="1" x14ac:dyDescent="0.45"/>
    <row r="2" spans="1:1022 1035:2044 2057:3066 3079:4088 4101:5110 5123:6132 6145:7168 7181:8190 8203:9212 9225:10234 10247:11256 11269:12278 12291:13300 13313:14336 14349:15358 15371:16380" ht="41.25" customHeight="1" thickBot="1" x14ac:dyDescent="0.35">
      <c r="A2" s="93" t="s">
        <v>90</v>
      </c>
      <c r="B2" s="94"/>
      <c r="C2" s="94"/>
      <c r="D2" s="94"/>
      <c r="E2" s="5"/>
      <c r="F2" s="94" t="s">
        <v>72</v>
      </c>
      <c r="G2" s="94"/>
      <c r="H2" s="95"/>
      <c r="I2" s="95"/>
      <c r="J2" s="92"/>
      <c r="K2" s="92"/>
      <c r="L2" s="92"/>
      <c r="M2" s="92"/>
      <c r="N2" s="92"/>
    </row>
    <row r="3" spans="1:1022 1035:2044 2057:3066 3079:4088 4101:5110 5123:6132 6145:7168 7181:8190 8203:9212 9225:10234 10247:11256 11269:12278 12291:13300 13313:14336 14349:15358 15371:16380" ht="37.5" customHeight="1" thickBot="1" x14ac:dyDescent="0.65">
      <c r="A3" s="2"/>
      <c r="B3" s="1"/>
      <c r="C3" s="1"/>
      <c r="D3" s="1"/>
      <c r="E3" s="1"/>
      <c r="F3" s="1"/>
      <c r="G3" s="1"/>
      <c r="H3" s="6"/>
      <c r="I3" s="6"/>
      <c r="J3" s="1"/>
      <c r="K3" s="1"/>
      <c r="L3" s="1"/>
      <c r="M3" s="1"/>
      <c r="N3" s="87"/>
    </row>
    <row r="4" spans="1:1022 1035:2044 2057:3066 3079:4088 4101:5110 5123:6132 6145:7168 7181:8190 8203:9212 9225:10234 10247:11256 11269:12278 12291:13300 13313:14336 14349:15358 15371:16380" s="7" customFormat="1" ht="19" thickBot="1" x14ac:dyDescent="0.5">
      <c r="A4" s="3"/>
      <c r="B4" s="8" t="s">
        <v>0</v>
      </c>
      <c r="C4" s="8" t="s">
        <v>1</v>
      </c>
      <c r="D4" s="8" t="s">
        <v>2</v>
      </c>
      <c r="E4" s="8" t="s">
        <v>3</v>
      </c>
      <c r="F4" s="8" t="s">
        <v>4</v>
      </c>
      <c r="G4" s="8" t="s">
        <v>5</v>
      </c>
      <c r="H4" s="8" t="s">
        <v>6</v>
      </c>
      <c r="I4" s="8" t="s">
        <v>7</v>
      </c>
      <c r="J4" s="8" t="s">
        <v>8</v>
      </c>
      <c r="K4" s="8" t="s">
        <v>9</v>
      </c>
      <c r="L4" s="8" t="s">
        <v>10</v>
      </c>
      <c r="M4" s="8" t="s">
        <v>11</v>
      </c>
      <c r="N4" s="8" t="s">
        <v>12</v>
      </c>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1:1022 1035:2044 2057:3066 3079:4088 4101:5110 5123:6132 6145:7168 7181:8190 8203:9212 9225:10234 10247:11256 11269:12278 12291:13300 13313:14336 14349:15358 15371:16380" s="83" customFormat="1" ht="21.5" thickBot="1" x14ac:dyDescent="0.5">
      <c r="A5" s="79" t="s">
        <v>14</v>
      </c>
      <c r="B5" s="80">
        <f t="shared" ref="B5:M5" si="0">SUM(B13-B15)</f>
        <v>0</v>
      </c>
      <c r="C5" s="80">
        <f t="shared" si="0"/>
        <v>0</v>
      </c>
      <c r="D5" s="80">
        <f t="shared" si="0"/>
        <v>0</v>
      </c>
      <c r="E5" s="80">
        <f t="shared" si="0"/>
        <v>0</v>
      </c>
      <c r="F5" s="80">
        <f t="shared" si="0"/>
        <v>0</v>
      </c>
      <c r="G5" s="80">
        <f t="shared" si="0"/>
        <v>0</v>
      </c>
      <c r="H5" s="80">
        <f t="shared" si="0"/>
        <v>0</v>
      </c>
      <c r="I5" s="80">
        <f t="shared" si="0"/>
        <v>0</v>
      </c>
      <c r="J5" s="80">
        <f t="shared" si="0"/>
        <v>0</v>
      </c>
      <c r="K5" s="80">
        <f t="shared" si="0"/>
        <v>0</v>
      </c>
      <c r="L5" s="80">
        <f t="shared" si="0"/>
        <v>0</v>
      </c>
      <c r="M5" s="80">
        <f t="shared" si="0"/>
        <v>0</v>
      </c>
      <c r="N5" s="81">
        <f t="shared" ref="N5" si="1">SUM(B5:M5)</f>
        <v>0</v>
      </c>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row>
    <row r="6" spans="1:1022 1035:2044 2057:3066 3079:4088 4101:5110 5123:6132 6145:7168 7181:8190 8203:9212 9225:10234 10247:11256 11269:12278 12291:13300 13313:14336 14349:15358 15371:16380" s="36" customFormat="1" ht="19" thickBot="1" x14ac:dyDescent="0.35">
      <c r="A6" s="34" t="s">
        <v>15</v>
      </c>
      <c r="B6" s="37" t="s">
        <v>0</v>
      </c>
      <c r="C6" s="37" t="s">
        <v>1</v>
      </c>
      <c r="D6" s="37" t="s">
        <v>2</v>
      </c>
      <c r="E6" s="37" t="s">
        <v>3</v>
      </c>
      <c r="F6" s="37" t="s">
        <v>4</v>
      </c>
      <c r="G6" s="37" t="s">
        <v>5</v>
      </c>
      <c r="H6" s="37" t="s">
        <v>6</v>
      </c>
      <c r="I6" s="37" t="s">
        <v>7</v>
      </c>
      <c r="J6" s="37" t="s">
        <v>8</v>
      </c>
      <c r="K6" s="37" t="s">
        <v>9</v>
      </c>
      <c r="L6" s="37" t="s">
        <v>10</v>
      </c>
      <c r="M6" s="37" t="s">
        <v>11</v>
      </c>
      <c r="N6" s="37" t="s">
        <v>12</v>
      </c>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1022 1035:2044 2057:3066 3079:4088 4101:5110 5123:6132 6145:7168 7181:8190 8203:9212 9225:10234 10247:11256 11269:12278 12291:13300 13313:14336 14349:15358 15371:16380" x14ac:dyDescent="0.3">
      <c r="A7" s="44" t="s">
        <v>93</v>
      </c>
      <c r="B7" s="38">
        <v>0</v>
      </c>
      <c r="C7" s="38">
        <v>0</v>
      </c>
      <c r="D7" s="38">
        <v>0</v>
      </c>
      <c r="E7" s="38">
        <v>0</v>
      </c>
      <c r="F7" s="38">
        <v>0</v>
      </c>
      <c r="G7" s="38">
        <v>0</v>
      </c>
      <c r="H7" s="38">
        <v>0</v>
      </c>
      <c r="I7" s="38">
        <v>0</v>
      </c>
      <c r="J7" s="38">
        <v>0</v>
      </c>
      <c r="K7" s="38">
        <v>0</v>
      </c>
      <c r="L7" s="38">
        <v>0</v>
      </c>
      <c r="M7" s="38">
        <v>0</v>
      </c>
      <c r="N7" s="43">
        <f>SUM('Buget personal'!$B7:$M7)</f>
        <v>0</v>
      </c>
    </row>
    <row r="8" spans="1:1022 1035:2044 2057:3066 3079:4088 4101:5110 5123:6132 6145:7168 7181:8190 8203:9212 9225:10234 10247:11256 11269:12278 12291:13300 13313:14336 14349:15358 15371:16380" x14ac:dyDescent="0.3">
      <c r="A8" s="44" t="s">
        <v>94</v>
      </c>
      <c r="B8" s="38">
        <v>0</v>
      </c>
      <c r="C8" s="38">
        <v>0</v>
      </c>
      <c r="D8" s="38">
        <v>0</v>
      </c>
      <c r="E8" s="38">
        <v>0</v>
      </c>
      <c r="F8" s="38">
        <v>0</v>
      </c>
      <c r="G8" s="38">
        <v>0</v>
      </c>
      <c r="H8" s="38">
        <v>0</v>
      </c>
      <c r="I8" s="38">
        <v>0</v>
      </c>
      <c r="J8" s="38">
        <v>0</v>
      </c>
      <c r="K8" s="38">
        <v>0</v>
      </c>
      <c r="L8" s="38">
        <v>0</v>
      </c>
      <c r="M8" s="38">
        <v>0</v>
      </c>
      <c r="N8" s="43">
        <f>SUM('Buget personal'!$B8:$M8)</f>
        <v>0</v>
      </c>
    </row>
    <row r="9" spans="1:1022 1035:2044 2057:3066 3079:4088 4101:5110 5123:6132 6145:7168 7181:8190 8203:9212 9225:10234 10247:11256 11269:12278 12291:13300 13313:14336 14349:15358 15371:16380" x14ac:dyDescent="0.3">
      <c r="A9" s="44" t="s">
        <v>140</v>
      </c>
      <c r="B9" s="38">
        <v>0</v>
      </c>
      <c r="C9" s="38">
        <v>0</v>
      </c>
      <c r="D9" s="38">
        <v>0</v>
      </c>
      <c r="E9" s="38">
        <v>0</v>
      </c>
      <c r="F9" s="38">
        <v>0</v>
      </c>
      <c r="G9" s="38">
        <v>0</v>
      </c>
      <c r="H9" s="38">
        <v>0</v>
      </c>
      <c r="I9" s="38">
        <v>0</v>
      </c>
      <c r="J9" s="38">
        <v>0</v>
      </c>
      <c r="K9" s="38">
        <v>0</v>
      </c>
      <c r="L9" s="38">
        <v>0</v>
      </c>
      <c r="M9" s="38">
        <v>0</v>
      </c>
      <c r="N9" s="43">
        <f>SUM('Buget personal'!$B9:$M9)</f>
        <v>0</v>
      </c>
    </row>
    <row r="10" spans="1:1022 1035:2044 2057:3066 3079:4088 4101:5110 5123:6132 6145:7168 7181:8190 8203:9212 9225:10234 10247:11256 11269:12278 12291:13300 13313:14336 14349:15358 15371:16380" x14ac:dyDescent="0.3">
      <c r="A10" s="44" t="s">
        <v>92</v>
      </c>
      <c r="B10" s="38">
        <v>0</v>
      </c>
      <c r="C10" s="38">
        <v>0</v>
      </c>
      <c r="D10" s="38">
        <v>0</v>
      </c>
      <c r="E10" s="38">
        <v>0</v>
      </c>
      <c r="F10" s="38">
        <v>0</v>
      </c>
      <c r="G10" s="38">
        <v>0</v>
      </c>
      <c r="H10" s="38">
        <v>0</v>
      </c>
      <c r="I10" s="38">
        <v>0</v>
      </c>
      <c r="J10" s="38">
        <v>0</v>
      </c>
      <c r="K10" s="38">
        <v>0</v>
      </c>
      <c r="L10" s="38">
        <v>0</v>
      </c>
      <c r="M10" s="38">
        <v>0</v>
      </c>
      <c r="N10" s="43">
        <f>SUM('Buget personal'!$B10:$M10)</f>
        <v>0</v>
      </c>
      <c r="O10" s="35"/>
      <c r="P10" s="35"/>
      <c r="Q10" s="35"/>
      <c r="R10" s="35"/>
    </row>
    <row r="11" spans="1:1022 1035:2044 2057:3066 3079:4088 4101:5110 5123:6132 6145:7168 7181:8190 8203:9212 9225:10234 10247:11256 11269:12278 12291:13300 13313:14336 14349:15358 15371:16380" x14ac:dyDescent="0.3">
      <c r="A11" s="44" t="s">
        <v>91</v>
      </c>
      <c r="B11" s="38">
        <v>0</v>
      </c>
      <c r="C11" s="38">
        <v>0</v>
      </c>
      <c r="D11" s="38">
        <v>0</v>
      </c>
      <c r="E11" s="38">
        <v>0</v>
      </c>
      <c r="F11" s="38">
        <v>0</v>
      </c>
      <c r="G11" s="38">
        <v>0</v>
      </c>
      <c r="H11" s="38">
        <v>0</v>
      </c>
      <c r="I11" s="38">
        <v>0</v>
      </c>
      <c r="J11" s="38">
        <v>0</v>
      </c>
      <c r="K11" s="38">
        <v>0</v>
      </c>
      <c r="L11" s="38">
        <v>0</v>
      </c>
      <c r="M11" s="38">
        <v>0</v>
      </c>
      <c r="N11" s="43">
        <f>SUM('Buget personal'!$B11:$M11)</f>
        <v>0</v>
      </c>
    </row>
    <row r="12" spans="1:1022 1035:2044 2057:3066 3079:4088 4101:5110 5123:6132 6145:7168 7181:8190 8203:9212 9225:10234 10247:11256 11269:12278 12291:13300 13313:14336 14349:15358 15371:16380" ht="19" thickBot="1" x14ac:dyDescent="0.35">
      <c r="A12" s="44" t="s">
        <v>23</v>
      </c>
      <c r="B12" s="38">
        <v>0</v>
      </c>
      <c r="C12" s="38">
        <v>0</v>
      </c>
      <c r="D12" s="38">
        <v>0</v>
      </c>
      <c r="E12" s="38">
        <v>0</v>
      </c>
      <c r="F12" s="38">
        <v>0</v>
      </c>
      <c r="G12" s="38">
        <v>0</v>
      </c>
      <c r="H12" s="38">
        <v>0</v>
      </c>
      <c r="I12" s="38">
        <v>0</v>
      </c>
      <c r="J12" s="38">
        <v>0</v>
      </c>
      <c r="K12" s="38">
        <v>0</v>
      </c>
      <c r="L12" s="38">
        <v>0</v>
      </c>
      <c r="M12" s="38">
        <v>0</v>
      </c>
      <c r="N12" s="43">
        <f>SUM('Buget personal'!$B12:$M12)</f>
        <v>0</v>
      </c>
    </row>
    <row r="13" spans="1:1022 1035:2044 2057:3066 3079:4088 4101:5110 5123:6132 6145:7168 7181:8190 8203:9212 9225:10234 10247:11256 11269:12278 12291:13300 13313:14336 14349:15358 15371:16380" s="7" customFormat="1" ht="20.399999999999999" customHeight="1" thickBot="1" x14ac:dyDescent="0.5">
      <c r="A13" s="60" t="s">
        <v>71</v>
      </c>
      <c r="B13" s="84">
        <f>SUBTOTAL(109,'Buget personal'!$B$7:$B$12)</f>
        <v>0</v>
      </c>
      <c r="C13" s="84">
        <f>SUBTOTAL(109,'Buget personal'!$C$7:$C$12)</f>
        <v>0</v>
      </c>
      <c r="D13" s="84">
        <f>SUBTOTAL(109,'Buget personal'!$D$7:$D$12)</f>
        <v>0</v>
      </c>
      <c r="E13" s="84">
        <f>SUBTOTAL(109,'Buget personal'!$E$7:$E$12)</f>
        <v>0</v>
      </c>
      <c r="F13" s="84">
        <f>SUBTOTAL(109,'Buget personal'!$F$7:$F$12)</f>
        <v>0</v>
      </c>
      <c r="G13" s="84">
        <f>SUBTOTAL(109,'Buget personal'!$G$7:$G$12)</f>
        <v>0</v>
      </c>
      <c r="H13" s="84">
        <f>SUBTOTAL(109,'Buget personal'!$H$7:$H$12)</f>
        <v>0</v>
      </c>
      <c r="I13" s="84">
        <f>SUBTOTAL(109,'Buget personal'!$I$7:$I$12)</f>
        <v>0</v>
      </c>
      <c r="J13" s="84">
        <f>SUBTOTAL(109,'Buget personal'!$J$7:$J$12)</f>
        <v>0</v>
      </c>
      <c r="K13" s="84">
        <f>SUBTOTAL(109,'Buget personal'!$K$7:$K$12)</f>
        <v>0</v>
      </c>
      <c r="L13" s="84">
        <f>SUBTOTAL(109,'Buget personal'!$L$7:$L$12)</f>
        <v>0</v>
      </c>
      <c r="M13" s="84">
        <f>SUBTOTAL(109,'Buget personal'!$M$7:$M$12)</f>
        <v>0</v>
      </c>
      <c r="N13" s="85">
        <f>SUBTOTAL(109,'Buget personal'!$N$7:$N$12)</f>
        <v>0</v>
      </c>
      <c r="O13" s="24"/>
      <c r="P13" s="24"/>
      <c r="Q13" s="24"/>
      <c r="R13" s="24"/>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row>
    <row r="14" spans="1:1022 1035:2044 2057:3066 3079:4088 4101:5110 5123:6132 6145:7168 7181:8190 8203:9212 9225:10234 10247:11256 11269:12278 12291:13300 13313:14336 14349:15358 15371:16380" ht="29" thickBot="1" x14ac:dyDescent="0.35">
      <c r="A14" s="32" t="s">
        <v>17</v>
      </c>
      <c r="B14" s="39"/>
      <c r="C14" s="39"/>
      <c r="D14" s="39"/>
      <c r="E14" s="39"/>
      <c r="F14" s="39"/>
      <c r="G14" s="39"/>
      <c r="H14" s="39"/>
      <c r="I14" s="39"/>
      <c r="J14" s="39"/>
      <c r="K14" s="39"/>
      <c r="L14" s="39"/>
      <c r="M14" s="39"/>
      <c r="N14" s="39"/>
      <c r="O14" s="35"/>
      <c r="P14" s="35"/>
      <c r="Q14" s="35"/>
      <c r="R14" s="35"/>
    </row>
    <row r="15" spans="1:1022 1035:2044 2057:3066 3079:4088 4101:5110 5123:6132 6145:7168 7181:8190 8203:9212 9225:10234 10247:11256 11269:12278 12291:13300 13313:14336 14349:15358 15371:16380" s="7" customFormat="1" ht="31.5" thickBot="1" x14ac:dyDescent="0.5">
      <c r="A15" s="60" t="s">
        <v>13</v>
      </c>
      <c r="B15" s="84">
        <f>SUM(B27,B39,B48,B61,B70,B79,B85,B90,B100,Table14[[#Totals],[Ian]],Table15[[#Totals],[Ian]],Table106[[#Totals],[Ian]])</f>
        <v>0</v>
      </c>
      <c r="C15" s="84">
        <f>SUM(C27,C39,C48,C61,C70,C79,C85,C90,C100,Table14[[#Totals],[Feb]],Table15[[#Totals],[Feb]],Table106[[#Totals],[Feb]])</f>
        <v>0</v>
      </c>
      <c r="D15" s="84">
        <f>SUM(D27,D39,D48,D61,D70,D79,D85,D90,D100,Table14[[#Totals],[Martie]],Table15[[#Totals],[Martie]],Table106[[#Totals],[Martie]])</f>
        <v>0</v>
      </c>
      <c r="E15" s="84">
        <f>SUM(E27,E39,E48,E61,E70,E79,E85,E90,E100,Table14[[#Totals],[Aprilie]],Table15[[#Totals],[Aprilie]],Table106[[#Totals],[Aprilie]])</f>
        <v>0</v>
      </c>
      <c r="F15" s="84">
        <f>SUM(F27,F39,F48,F61,F70,F79,F85,F90,F100,Table14[[#Totals],[Mai]],Table15[[#Totals],[Mai]],Table106[[#Totals],[Mai]])</f>
        <v>0</v>
      </c>
      <c r="G15" s="84">
        <f>SUM(G27,G39,G48,G61,G70,G79,G85,G90,G100,Table14[[#Totals],[Iunie]],Table15[[#Totals],[Iunie]],Table106[[#Totals],[Iunie]])</f>
        <v>0</v>
      </c>
      <c r="H15" s="84">
        <f>SUM(H27,H39,H48,H61,H70,H79,H85,H90,H100,Table14[[#Totals],[Iulie]],Table15[[#Totals],[Iulie]],Table106[[#Totals],[Iulie]])</f>
        <v>0</v>
      </c>
      <c r="I15" s="84">
        <f>SUM(I27,I39,I48,I61,I70,I79,I85,I90,I100,Table14[[#Totals],[Aug]],Table15[[#Totals],[Aug]],Table106[[#Totals],[Aug]])</f>
        <v>0</v>
      </c>
      <c r="J15" s="84">
        <f>SUM(J27,J39,J48,J61,J70,J79,J85,J90,J100,Table14[[#Totals],[Sept]],Table15[[#Totals],[Sept]],Table106[[#Totals],[Sept]])</f>
        <v>0</v>
      </c>
      <c r="K15" s="84">
        <f>SUM(K27,K39,K48,K61,K70,K79,K85,K90,K100,Table14[[#Totals],[Oct]],Table15[[#Totals],[Oct]],Table106[[#Totals],[Oct]])</f>
        <v>0</v>
      </c>
      <c r="L15" s="84">
        <f>SUM(L27,L39,L48,L61,L70,L79,L85,L90,L100,Table14[[#Totals],[Nov]],Table15[[#Totals],[Nov]],Table106[[#Totals],[Nov]])</f>
        <v>0</v>
      </c>
      <c r="M15" s="84">
        <f>SUM(M27,M39,M48,M61,M70,M79,M85,M90,M100,Table14[[#Totals],[Dec]],Table15[[#Totals],[Dec]],Table106[[#Totals],[Dec]])</f>
        <v>0</v>
      </c>
      <c r="N15" s="85">
        <f>SUM(N27,N39,N48,N61,N70,N79,N85,N90,N100,Table14[[#Totals],[An]],Table15[[#Totals],[An]],Table106[[#Totals],[An]])</f>
        <v>0</v>
      </c>
      <c r="O15" s="24"/>
      <c r="P15" s="24"/>
      <c r="Q15" s="24"/>
      <c r="R15" s="24"/>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row>
    <row r="16" spans="1:1022 1035:2044 2057:3066 3079:4088 4101:5110 5123:6132 6145:7168 7181:8190 8203:9212 9225:10234 10247:11256 11269:12278 12291:13300 13313:14336 14349:15358 15371:16380" s="22" customFormat="1" ht="21.5" thickBot="1" x14ac:dyDescent="0.35">
      <c r="A16" s="21" t="s">
        <v>18</v>
      </c>
      <c r="B16" s="37" t="s">
        <v>0</v>
      </c>
      <c r="C16" s="37" t="s">
        <v>1</v>
      </c>
      <c r="D16" s="37" t="s">
        <v>2</v>
      </c>
      <c r="E16" s="37" t="s">
        <v>3</v>
      </c>
      <c r="F16" s="37" t="s">
        <v>4</v>
      </c>
      <c r="G16" s="37" t="s">
        <v>5</v>
      </c>
      <c r="H16" s="37" t="s">
        <v>6</v>
      </c>
      <c r="I16" s="37" t="s">
        <v>7</v>
      </c>
      <c r="J16" s="37" t="s">
        <v>8</v>
      </c>
      <c r="K16" s="37" t="s">
        <v>9</v>
      </c>
      <c r="L16" s="37" t="s">
        <v>10</v>
      </c>
      <c r="M16" s="37" t="s">
        <v>11</v>
      </c>
      <c r="N16" s="40" t="s">
        <v>12</v>
      </c>
      <c r="O16" s="24"/>
      <c r="P16" s="24"/>
      <c r="Q16" s="24"/>
      <c r="R16" s="24"/>
      <c r="S16" s="27"/>
      <c r="T16" s="27"/>
      <c r="U16" s="27"/>
      <c r="V16" s="27"/>
      <c r="W16" s="27"/>
      <c r="X16" s="27"/>
      <c r="Y16" s="27"/>
      <c r="Z16" s="27"/>
      <c r="AA16" s="28"/>
      <c r="AB16" s="26"/>
      <c r="AC16" s="27"/>
      <c r="AD16" s="27"/>
      <c r="AE16" s="27"/>
      <c r="AF16" s="27"/>
      <c r="AG16" s="27"/>
      <c r="AH16" s="27"/>
      <c r="AI16" s="27"/>
      <c r="AJ16" s="27"/>
      <c r="AK16" s="27"/>
      <c r="AL16" s="27"/>
      <c r="AM16" s="27"/>
      <c r="AN16" s="27"/>
      <c r="AO16" s="28"/>
      <c r="AP16" s="26"/>
      <c r="AQ16" s="27"/>
      <c r="AR16" s="27"/>
      <c r="AS16" s="27"/>
      <c r="AT16" s="27"/>
      <c r="AU16" s="27"/>
      <c r="AV16" s="27"/>
      <c r="AW16" s="27"/>
      <c r="AX16" s="27"/>
      <c r="AY16" s="27"/>
      <c r="AZ16" s="27"/>
      <c r="BA16" s="27"/>
      <c r="BB16" s="27"/>
      <c r="BC16" s="28"/>
      <c r="BD16" s="26"/>
      <c r="BE16" s="27"/>
      <c r="BF16" s="27"/>
      <c r="BG16" s="27"/>
      <c r="BH16" s="27"/>
      <c r="BI16" s="27"/>
      <c r="BJ16" s="27"/>
      <c r="BK16" s="27"/>
      <c r="BL16" s="27"/>
      <c r="BM16" s="27"/>
      <c r="BN16" s="27"/>
      <c r="BO16" s="27"/>
      <c r="BP16" s="27"/>
      <c r="BQ16" s="28"/>
      <c r="BR16" s="26"/>
      <c r="BS16" s="27"/>
      <c r="CE16" s="23"/>
      <c r="CF16" s="21"/>
      <c r="CS16" s="23"/>
      <c r="CT16" s="21"/>
      <c r="DG16" s="23"/>
      <c r="DH16" s="21"/>
      <c r="DU16" s="23"/>
      <c r="DV16" s="21"/>
      <c r="EI16" s="23"/>
      <c r="EJ16" s="21"/>
      <c r="EW16" s="23"/>
      <c r="EX16" s="21"/>
      <c r="FK16" s="23"/>
      <c r="FL16" s="21"/>
      <c r="FY16" s="23"/>
      <c r="FZ16" s="21"/>
      <c r="GM16" s="23"/>
      <c r="GN16" s="21"/>
      <c r="HA16" s="23"/>
      <c r="HB16" s="21"/>
      <c r="HO16" s="23"/>
      <c r="HP16" s="21"/>
      <c r="IC16" s="23"/>
      <c r="ID16" s="21"/>
      <c r="IQ16" s="23"/>
      <c r="IR16" s="21"/>
      <c r="JE16" s="23"/>
      <c r="JF16" s="21"/>
      <c r="JS16" s="23"/>
      <c r="JT16" s="21"/>
      <c r="KG16" s="23"/>
      <c r="KH16" s="21"/>
      <c r="KU16" s="23"/>
      <c r="KV16" s="21"/>
      <c r="LI16" s="23"/>
      <c r="LJ16" s="21"/>
      <c r="LW16" s="23"/>
      <c r="LX16" s="21"/>
      <c r="MK16" s="23"/>
      <c r="ML16" s="21"/>
      <c r="MY16" s="23"/>
      <c r="MZ16" s="21"/>
      <c r="NM16" s="23"/>
      <c r="NN16" s="21"/>
      <c r="OA16" s="23"/>
      <c r="OB16" s="21"/>
      <c r="OO16" s="23"/>
      <c r="OP16" s="21"/>
      <c r="PC16" s="23"/>
      <c r="PD16" s="21"/>
      <c r="PQ16" s="23"/>
      <c r="PR16" s="21"/>
      <c r="QE16" s="23"/>
      <c r="QF16" s="21"/>
      <c r="QS16" s="23"/>
      <c r="QT16" s="21"/>
      <c r="RG16" s="23"/>
      <c r="RH16" s="21"/>
      <c r="RU16" s="23"/>
      <c r="RV16" s="21"/>
      <c r="SI16" s="23"/>
      <c r="SJ16" s="21"/>
      <c r="SW16" s="23"/>
      <c r="SX16" s="21"/>
      <c r="TK16" s="23"/>
      <c r="TL16" s="21"/>
      <c r="TY16" s="23"/>
      <c r="TZ16" s="21"/>
      <c r="UM16" s="23"/>
      <c r="UN16" s="21"/>
      <c r="VA16" s="23"/>
      <c r="VB16" s="21"/>
      <c r="VO16" s="23"/>
      <c r="VP16" s="21"/>
      <c r="WC16" s="23"/>
      <c r="WD16" s="21"/>
      <c r="WQ16" s="23"/>
      <c r="WR16" s="21"/>
      <c r="XE16" s="23"/>
      <c r="XF16" s="21"/>
      <c r="XS16" s="23"/>
      <c r="XT16" s="21"/>
      <c r="YG16" s="23"/>
      <c r="YH16" s="21"/>
      <c r="YU16" s="23"/>
      <c r="YV16" s="21"/>
      <c r="ZI16" s="23"/>
      <c r="ZJ16" s="21"/>
      <c r="ZW16" s="23"/>
      <c r="ZX16" s="21"/>
      <c r="AAK16" s="23"/>
      <c r="AAL16" s="21"/>
      <c r="AAY16" s="23"/>
      <c r="AAZ16" s="21"/>
      <c r="ABM16" s="23"/>
      <c r="ABN16" s="21"/>
      <c r="ACA16" s="23"/>
      <c r="ACB16" s="21"/>
      <c r="ACO16" s="23"/>
      <c r="ACP16" s="21"/>
      <c r="ADC16" s="23"/>
      <c r="ADD16" s="21"/>
      <c r="ADQ16" s="23"/>
      <c r="ADR16" s="21"/>
      <c r="AEE16" s="23"/>
      <c r="AEF16" s="21"/>
      <c r="AES16" s="23"/>
      <c r="AET16" s="21"/>
      <c r="AFG16" s="23"/>
      <c r="AFH16" s="21"/>
      <c r="AFU16" s="23"/>
      <c r="AFV16" s="21"/>
      <c r="AGI16" s="23"/>
      <c r="AGJ16" s="21"/>
      <c r="AGW16" s="23"/>
      <c r="AGX16" s="21"/>
      <c r="AHK16" s="23"/>
      <c r="AHL16" s="21"/>
      <c r="AHY16" s="23"/>
      <c r="AHZ16" s="21"/>
      <c r="AIM16" s="23"/>
      <c r="AIN16" s="21"/>
      <c r="AJA16" s="23"/>
      <c r="AJB16" s="21"/>
      <c r="AJO16" s="23"/>
      <c r="AJP16" s="21"/>
      <c r="AKC16" s="23"/>
      <c r="AKD16" s="21"/>
      <c r="AKQ16" s="23"/>
      <c r="AKR16" s="21"/>
      <c r="ALE16" s="23"/>
      <c r="ALF16" s="21"/>
      <c r="ALS16" s="23"/>
      <c r="ALT16" s="21"/>
      <c r="AMG16" s="23"/>
      <c r="AMH16" s="21"/>
      <c r="AMU16" s="23"/>
      <c r="AMV16" s="21"/>
      <c r="ANI16" s="23"/>
      <c r="ANJ16" s="21"/>
      <c r="ANW16" s="23"/>
      <c r="ANX16" s="21"/>
      <c r="AOK16" s="23"/>
      <c r="AOL16" s="21"/>
      <c r="AOY16" s="23"/>
      <c r="AOZ16" s="21"/>
      <c r="APM16" s="23"/>
      <c r="APN16" s="21"/>
      <c r="AQA16" s="23"/>
      <c r="AQB16" s="21"/>
      <c r="AQO16" s="23"/>
      <c r="AQP16" s="21"/>
      <c r="ARC16" s="23"/>
      <c r="ARD16" s="21"/>
      <c r="ARQ16" s="23"/>
      <c r="ARR16" s="21"/>
      <c r="ASE16" s="23"/>
      <c r="ASF16" s="21"/>
      <c r="ASS16" s="23"/>
      <c r="AST16" s="21"/>
      <c r="ATG16" s="23"/>
      <c r="ATH16" s="21"/>
      <c r="ATU16" s="23"/>
      <c r="ATV16" s="21"/>
      <c r="AUI16" s="23"/>
      <c r="AUJ16" s="21"/>
      <c r="AUW16" s="23"/>
      <c r="AUX16" s="21"/>
      <c r="AVK16" s="23"/>
      <c r="AVL16" s="21"/>
      <c r="AVY16" s="23"/>
      <c r="AVZ16" s="21"/>
      <c r="AWM16" s="23"/>
      <c r="AWN16" s="21"/>
      <c r="AXA16" s="23"/>
      <c r="AXB16" s="21"/>
      <c r="AXO16" s="23"/>
      <c r="AXP16" s="21"/>
      <c r="AYC16" s="23"/>
      <c r="AYD16" s="21"/>
      <c r="AYQ16" s="23"/>
      <c r="AYR16" s="21"/>
      <c r="AZE16" s="23"/>
      <c r="AZF16" s="21"/>
      <c r="AZS16" s="23"/>
      <c r="AZT16" s="21"/>
      <c r="BAG16" s="23"/>
      <c r="BAH16" s="21"/>
      <c r="BAU16" s="23"/>
      <c r="BAV16" s="21"/>
      <c r="BBI16" s="23"/>
      <c r="BBJ16" s="21"/>
      <c r="BBW16" s="23"/>
      <c r="BBX16" s="21"/>
      <c r="BCK16" s="23"/>
      <c r="BCL16" s="21"/>
      <c r="BCY16" s="23"/>
      <c r="BCZ16" s="21"/>
      <c r="BDM16" s="23"/>
      <c r="BDN16" s="21"/>
      <c r="BEA16" s="23"/>
      <c r="BEB16" s="21"/>
      <c r="BEO16" s="23"/>
      <c r="BEP16" s="21"/>
      <c r="BFC16" s="23"/>
      <c r="BFD16" s="21"/>
      <c r="BFQ16" s="23"/>
      <c r="BFR16" s="21"/>
      <c r="BGE16" s="23"/>
      <c r="BGF16" s="21"/>
      <c r="BGS16" s="23"/>
      <c r="BGT16" s="21"/>
      <c r="BHG16" s="23"/>
      <c r="BHH16" s="21"/>
      <c r="BHU16" s="23"/>
      <c r="BHV16" s="21"/>
      <c r="BII16" s="23"/>
      <c r="BIJ16" s="21"/>
      <c r="BIW16" s="23"/>
      <c r="BIX16" s="21"/>
      <c r="BJK16" s="23"/>
      <c r="BJL16" s="21"/>
      <c r="BJY16" s="23"/>
      <c r="BJZ16" s="21"/>
      <c r="BKM16" s="23"/>
      <c r="BKN16" s="21"/>
      <c r="BLA16" s="23"/>
      <c r="BLB16" s="21"/>
      <c r="BLO16" s="23"/>
      <c r="BLP16" s="21"/>
      <c r="BMC16" s="23"/>
      <c r="BMD16" s="21"/>
      <c r="BMQ16" s="23"/>
      <c r="BMR16" s="21"/>
      <c r="BNE16" s="23"/>
      <c r="BNF16" s="21"/>
      <c r="BNS16" s="23"/>
      <c r="BNT16" s="21"/>
      <c r="BOG16" s="23"/>
      <c r="BOH16" s="21"/>
      <c r="BOU16" s="23"/>
      <c r="BOV16" s="21"/>
      <c r="BPI16" s="23"/>
      <c r="BPJ16" s="21"/>
      <c r="BPW16" s="23"/>
      <c r="BPX16" s="21"/>
      <c r="BQK16" s="23"/>
      <c r="BQL16" s="21"/>
      <c r="BQY16" s="23"/>
      <c r="BQZ16" s="21"/>
      <c r="BRM16" s="23"/>
      <c r="BRN16" s="21"/>
      <c r="BSA16" s="23"/>
      <c r="BSB16" s="21"/>
      <c r="BSO16" s="23"/>
      <c r="BSP16" s="21"/>
      <c r="BTC16" s="23"/>
      <c r="BTD16" s="21"/>
      <c r="BTQ16" s="23"/>
      <c r="BTR16" s="21"/>
      <c r="BUE16" s="23"/>
      <c r="BUF16" s="21"/>
      <c r="BUS16" s="23"/>
      <c r="BUT16" s="21"/>
      <c r="BVG16" s="23"/>
      <c r="BVH16" s="21"/>
      <c r="BVU16" s="23"/>
      <c r="BVV16" s="21"/>
      <c r="BWI16" s="23"/>
      <c r="BWJ16" s="21"/>
      <c r="BWW16" s="23"/>
      <c r="BWX16" s="21"/>
      <c r="BXK16" s="23"/>
      <c r="BXL16" s="21"/>
      <c r="BXY16" s="23"/>
      <c r="BXZ16" s="21"/>
      <c r="BYM16" s="23"/>
      <c r="BYN16" s="21"/>
      <c r="BZA16" s="23"/>
      <c r="BZB16" s="21"/>
      <c r="BZO16" s="23"/>
      <c r="BZP16" s="21"/>
      <c r="CAC16" s="23"/>
      <c r="CAD16" s="21"/>
      <c r="CAQ16" s="23"/>
      <c r="CAR16" s="21"/>
      <c r="CBE16" s="23"/>
      <c r="CBF16" s="21"/>
      <c r="CBS16" s="23"/>
      <c r="CBT16" s="21"/>
      <c r="CCG16" s="23"/>
      <c r="CCH16" s="21"/>
      <c r="CCU16" s="23"/>
      <c r="CCV16" s="21"/>
      <c r="CDI16" s="23"/>
      <c r="CDJ16" s="21"/>
      <c r="CDW16" s="23"/>
      <c r="CDX16" s="21"/>
      <c r="CEK16" s="23"/>
      <c r="CEL16" s="21"/>
      <c r="CEY16" s="23"/>
      <c r="CEZ16" s="21"/>
      <c r="CFM16" s="23"/>
      <c r="CFN16" s="21"/>
      <c r="CGA16" s="23"/>
      <c r="CGB16" s="21"/>
      <c r="CGO16" s="23"/>
      <c r="CGP16" s="21"/>
      <c r="CHC16" s="23"/>
      <c r="CHD16" s="21"/>
      <c r="CHQ16" s="23"/>
      <c r="CHR16" s="21"/>
      <c r="CIE16" s="23"/>
      <c r="CIF16" s="21"/>
      <c r="CIS16" s="23"/>
      <c r="CIT16" s="21"/>
      <c r="CJG16" s="23"/>
      <c r="CJH16" s="21"/>
      <c r="CJU16" s="23"/>
      <c r="CJV16" s="21"/>
      <c r="CKI16" s="23"/>
      <c r="CKJ16" s="21"/>
      <c r="CKW16" s="23"/>
      <c r="CKX16" s="21"/>
      <c r="CLK16" s="23"/>
      <c r="CLL16" s="21"/>
      <c r="CLY16" s="23"/>
      <c r="CLZ16" s="21"/>
      <c r="CMM16" s="23"/>
      <c r="CMN16" s="21"/>
      <c r="CNA16" s="23"/>
      <c r="CNB16" s="21"/>
      <c r="CNO16" s="23"/>
      <c r="CNP16" s="21"/>
      <c r="COC16" s="23"/>
      <c r="COD16" s="21"/>
      <c r="COQ16" s="23"/>
      <c r="COR16" s="21"/>
      <c r="CPE16" s="23"/>
      <c r="CPF16" s="21"/>
      <c r="CPS16" s="23"/>
      <c r="CPT16" s="21"/>
      <c r="CQG16" s="23"/>
      <c r="CQH16" s="21"/>
      <c r="CQU16" s="23"/>
      <c r="CQV16" s="21"/>
      <c r="CRI16" s="23"/>
      <c r="CRJ16" s="21"/>
      <c r="CRW16" s="23"/>
      <c r="CRX16" s="21"/>
      <c r="CSK16" s="23"/>
      <c r="CSL16" s="21"/>
      <c r="CSY16" s="23"/>
      <c r="CSZ16" s="21"/>
      <c r="CTM16" s="23"/>
      <c r="CTN16" s="21"/>
      <c r="CUA16" s="23"/>
      <c r="CUB16" s="21"/>
      <c r="CUO16" s="23"/>
      <c r="CUP16" s="21"/>
      <c r="CVC16" s="23"/>
      <c r="CVD16" s="21"/>
      <c r="CVQ16" s="23"/>
      <c r="CVR16" s="21"/>
      <c r="CWE16" s="23"/>
      <c r="CWF16" s="21"/>
      <c r="CWS16" s="23"/>
      <c r="CWT16" s="21"/>
      <c r="CXG16" s="23"/>
      <c r="CXH16" s="21"/>
      <c r="CXU16" s="23"/>
      <c r="CXV16" s="21"/>
      <c r="CYI16" s="23"/>
      <c r="CYJ16" s="21"/>
      <c r="CYW16" s="23"/>
      <c r="CYX16" s="21"/>
      <c r="CZK16" s="23"/>
      <c r="CZL16" s="21"/>
      <c r="CZY16" s="23"/>
      <c r="CZZ16" s="21"/>
      <c r="DAM16" s="23"/>
      <c r="DAN16" s="21"/>
      <c r="DBA16" s="23"/>
      <c r="DBB16" s="21"/>
      <c r="DBO16" s="23"/>
      <c r="DBP16" s="21"/>
      <c r="DCC16" s="23"/>
      <c r="DCD16" s="21"/>
      <c r="DCQ16" s="23"/>
      <c r="DCR16" s="21"/>
      <c r="DDE16" s="23"/>
      <c r="DDF16" s="21"/>
      <c r="DDS16" s="23"/>
      <c r="DDT16" s="21"/>
      <c r="DEG16" s="23"/>
      <c r="DEH16" s="21"/>
      <c r="DEU16" s="23"/>
      <c r="DEV16" s="21"/>
      <c r="DFI16" s="23"/>
      <c r="DFJ16" s="21"/>
      <c r="DFW16" s="23"/>
      <c r="DFX16" s="21"/>
      <c r="DGK16" s="23"/>
      <c r="DGL16" s="21"/>
      <c r="DGY16" s="23"/>
      <c r="DGZ16" s="21"/>
      <c r="DHM16" s="23"/>
      <c r="DHN16" s="21"/>
      <c r="DIA16" s="23"/>
      <c r="DIB16" s="21"/>
      <c r="DIO16" s="23"/>
      <c r="DIP16" s="21"/>
      <c r="DJC16" s="23"/>
      <c r="DJD16" s="21"/>
      <c r="DJQ16" s="23"/>
      <c r="DJR16" s="21"/>
      <c r="DKE16" s="23"/>
      <c r="DKF16" s="21"/>
      <c r="DKS16" s="23"/>
      <c r="DKT16" s="21"/>
      <c r="DLG16" s="23"/>
      <c r="DLH16" s="21"/>
      <c r="DLU16" s="23"/>
      <c r="DLV16" s="21"/>
      <c r="DMI16" s="23"/>
      <c r="DMJ16" s="21"/>
      <c r="DMW16" s="23"/>
      <c r="DMX16" s="21"/>
      <c r="DNK16" s="23"/>
      <c r="DNL16" s="21"/>
      <c r="DNY16" s="23"/>
      <c r="DNZ16" s="21"/>
      <c r="DOM16" s="23"/>
      <c r="DON16" s="21"/>
      <c r="DPA16" s="23"/>
      <c r="DPB16" s="21"/>
      <c r="DPO16" s="23"/>
      <c r="DPP16" s="21"/>
      <c r="DQC16" s="23"/>
      <c r="DQD16" s="21"/>
      <c r="DQQ16" s="23"/>
      <c r="DQR16" s="21"/>
      <c r="DRE16" s="23"/>
      <c r="DRF16" s="21"/>
      <c r="DRS16" s="23"/>
      <c r="DRT16" s="21"/>
      <c r="DSG16" s="23"/>
      <c r="DSH16" s="21"/>
      <c r="DSU16" s="23"/>
      <c r="DSV16" s="21"/>
      <c r="DTI16" s="23"/>
      <c r="DTJ16" s="21"/>
      <c r="DTW16" s="23"/>
      <c r="DTX16" s="21"/>
      <c r="DUK16" s="23"/>
      <c r="DUL16" s="21"/>
      <c r="DUY16" s="23"/>
      <c r="DUZ16" s="21"/>
      <c r="DVM16" s="23"/>
      <c r="DVN16" s="21"/>
      <c r="DWA16" s="23"/>
      <c r="DWB16" s="21"/>
      <c r="DWO16" s="23"/>
      <c r="DWP16" s="21"/>
      <c r="DXC16" s="23"/>
      <c r="DXD16" s="21"/>
      <c r="DXQ16" s="23"/>
      <c r="DXR16" s="21"/>
      <c r="DYE16" s="23"/>
      <c r="DYF16" s="21"/>
      <c r="DYS16" s="23"/>
      <c r="DYT16" s="21"/>
      <c r="DZG16" s="23"/>
      <c r="DZH16" s="21"/>
      <c r="DZU16" s="23"/>
      <c r="DZV16" s="21"/>
      <c r="EAI16" s="23"/>
      <c r="EAJ16" s="21"/>
      <c r="EAW16" s="23"/>
      <c r="EAX16" s="21"/>
      <c r="EBK16" s="23"/>
      <c r="EBL16" s="21"/>
      <c r="EBY16" s="23"/>
      <c r="EBZ16" s="21"/>
      <c r="ECM16" s="23"/>
      <c r="ECN16" s="21"/>
      <c r="EDA16" s="23"/>
      <c r="EDB16" s="21"/>
      <c r="EDO16" s="23"/>
      <c r="EDP16" s="21"/>
      <c r="EEC16" s="23"/>
      <c r="EED16" s="21"/>
      <c r="EEQ16" s="23"/>
      <c r="EER16" s="21"/>
      <c r="EFE16" s="23"/>
      <c r="EFF16" s="21"/>
      <c r="EFS16" s="23"/>
      <c r="EFT16" s="21"/>
      <c r="EGG16" s="23"/>
      <c r="EGH16" s="21"/>
      <c r="EGU16" s="23"/>
      <c r="EGV16" s="21"/>
      <c r="EHI16" s="23"/>
      <c r="EHJ16" s="21"/>
      <c r="EHW16" s="23"/>
      <c r="EHX16" s="21"/>
      <c r="EIK16" s="23"/>
      <c r="EIL16" s="21"/>
      <c r="EIY16" s="23"/>
      <c r="EIZ16" s="21"/>
      <c r="EJM16" s="23"/>
      <c r="EJN16" s="21"/>
      <c r="EKA16" s="23"/>
      <c r="EKB16" s="21"/>
      <c r="EKO16" s="23"/>
      <c r="EKP16" s="21"/>
      <c r="ELC16" s="23"/>
      <c r="ELD16" s="21"/>
      <c r="ELQ16" s="23"/>
      <c r="ELR16" s="21"/>
      <c r="EME16" s="23"/>
      <c r="EMF16" s="21"/>
      <c r="EMS16" s="23"/>
      <c r="EMT16" s="21"/>
      <c r="ENG16" s="23"/>
      <c r="ENH16" s="21"/>
      <c r="ENU16" s="23"/>
      <c r="ENV16" s="21"/>
      <c r="EOI16" s="23"/>
      <c r="EOJ16" s="21"/>
      <c r="EOW16" s="23"/>
      <c r="EOX16" s="21"/>
      <c r="EPK16" s="23"/>
      <c r="EPL16" s="21"/>
      <c r="EPY16" s="23"/>
      <c r="EPZ16" s="21"/>
      <c r="EQM16" s="23"/>
      <c r="EQN16" s="21"/>
      <c r="ERA16" s="23"/>
      <c r="ERB16" s="21"/>
      <c r="ERO16" s="23"/>
      <c r="ERP16" s="21"/>
      <c r="ESC16" s="23"/>
      <c r="ESD16" s="21"/>
      <c r="ESQ16" s="23"/>
      <c r="ESR16" s="21"/>
      <c r="ETE16" s="23"/>
      <c r="ETF16" s="21"/>
      <c r="ETS16" s="23"/>
      <c r="ETT16" s="21"/>
      <c r="EUG16" s="23"/>
      <c r="EUH16" s="21"/>
      <c r="EUU16" s="23"/>
      <c r="EUV16" s="21"/>
      <c r="EVI16" s="23"/>
      <c r="EVJ16" s="21"/>
      <c r="EVW16" s="23"/>
      <c r="EVX16" s="21"/>
      <c r="EWK16" s="23"/>
      <c r="EWL16" s="21"/>
      <c r="EWY16" s="23"/>
      <c r="EWZ16" s="21"/>
      <c r="EXM16" s="23"/>
      <c r="EXN16" s="21"/>
      <c r="EYA16" s="23"/>
      <c r="EYB16" s="21"/>
      <c r="EYO16" s="23"/>
      <c r="EYP16" s="21"/>
      <c r="EZC16" s="23"/>
      <c r="EZD16" s="21"/>
      <c r="EZQ16" s="23"/>
      <c r="EZR16" s="21"/>
      <c r="FAE16" s="23"/>
      <c r="FAF16" s="21"/>
      <c r="FAS16" s="23"/>
      <c r="FAT16" s="21"/>
      <c r="FBG16" s="23"/>
      <c r="FBH16" s="21"/>
      <c r="FBU16" s="23"/>
      <c r="FBV16" s="21"/>
      <c r="FCI16" s="23"/>
      <c r="FCJ16" s="21"/>
      <c r="FCW16" s="23"/>
      <c r="FCX16" s="21"/>
      <c r="FDK16" s="23"/>
      <c r="FDL16" s="21"/>
      <c r="FDY16" s="23"/>
      <c r="FDZ16" s="21"/>
      <c r="FEM16" s="23"/>
      <c r="FEN16" s="21"/>
      <c r="FFA16" s="23"/>
      <c r="FFB16" s="21"/>
      <c r="FFO16" s="23"/>
      <c r="FFP16" s="21"/>
      <c r="FGC16" s="23"/>
      <c r="FGD16" s="21"/>
      <c r="FGQ16" s="23"/>
      <c r="FGR16" s="21"/>
      <c r="FHE16" s="23"/>
      <c r="FHF16" s="21"/>
      <c r="FHS16" s="23"/>
      <c r="FHT16" s="21"/>
      <c r="FIG16" s="23"/>
      <c r="FIH16" s="21"/>
      <c r="FIU16" s="23"/>
      <c r="FIV16" s="21"/>
      <c r="FJI16" s="23"/>
      <c r="FJJ16" s="21"/>
      <c r="FJW16" s="23"/>
      <c r="FJX16" s="21"/>
      <c r="FKK16" s="23"/>
      <c r="FKL16" s="21"/>
      <c r="FKY16" s="23"/>
      <c r="FKZ16" s="21"/>
      <c r="FLM16" s="23"/>
      <c r="FLN16" s="21"/>
      <c r="FMA16" s="23"/>
      <c r="FMB16" s="21"/>
      <c r="FMO16" s="23"/>
      <c r="FMP16" s="21"/>
      <c r="FNC16" s="23"/>
      <c r="FND16" s="21"/>
      <c r="FNQ16" s="23"/>
      <c r="FNR16" s="21"/>
      <c r="FOE16" s="23"/>
      <c r="FOF16" s="21"/>
      <c r="FOS16" s="23"/>
      <c r="FOT16" s="21"/>
      <c r="FPG16" s="23"/>
      <c r="FPH16" s="21"/>
      <c r="FPU16" s="23"/>
      <c r="FPV16" s="21"/>
      <c r="FQI16" s="23"/>
      <c r="FQJ16" s="21"/>
      <c r="FQW16" s="23"/>
      <c r="FQX16" s="21"/>
      <c r="FRK16" s="23"/>
      <c r="FRL16" s="21"/>
      <c r="FRY16" s="23"/>
      <c r="FRZ16" s="21"/>
      <c r="FSM16" s="23"/>
      <c r="FSN16" s="21"/>
      <c r="FTA16" s="23"/>
      <c r="FTB16" s="21"/>
      <c r="FTO16" s="23"/>
      <c r="FTP16" s="21"/>
      <c r="FUC16" s="23"/>
      <c r="FUD16" s="21"/>
      <c r="FUQ16" s="23"/>
      <c r="FUR16" s="21"/>
      <c r="FVE16" s="23"/>
      <c r="FVF16" s="21"/>
      <c r="FVS16" s="23"/>
      <c r="FVT16" s="21"/>
      <c r="FWG16" s="23"/>
      <c r="FWH16" s="21"/>
      <c r="FWU16" s="23"/>
      <c r="FWV16" s="21"/>
      <c r="FXI16" s="23"/>
      <c r="FXJ16" s="21"/>
      <c r="FXW16" s="23"/>
      <c r="FXX16" s="21"/>
      <c r="FYK16" s="23"/>
      <c r="FYL16" s="21"/>
      <c r="FYY16" s="23"/>
      <c r="FYZ16" s="21"/>
      <c r="FZM16" s="23"/>
      <c r="FZN16" s="21"/>
      <c r="GAA16" s="23"/>
      <c r="GAB16" s="21"/>
      <c r="GAO16" s="23"/>
      <c r="GAP16" s="21"/>
      <c r="GBC16" s="23"/>
      <c r="GBD16" s="21"/>
      <c r="GBQ16" s="23"/>
      <c r="GBR16" s="21"/>
      <c r="GCE16" s="23"/>
      <c r="GCF16" s="21"/>
      <c r="GCS16" s="23"/>
      <c r="GCT16" s="21"/>
      <c r="GDG16" s="23"/>
      <c r="GDH16" s="21"/>
      <c r="GDU16" s="23"/>
      <c r="GDV16" s="21"/>
      <c r="GEI16" s="23"/>
      <c r="GEJ16" s="21"/>
      <c r="GEW16" s="23"/>
      <c r="GEX16" s="21"/>
      <c r="GFK16" s="23"/>
      <c r="GFL16" s="21"/>
      <c r="GFY16" s="23"/>
      <c r="GFZ16" s="21"/>
      <c r="GGM16" s="23"/>
      <c r="GGN16" s="21"/>
      <c r="GHA16" s="23"/>
      <c r="GHB16" s="21"/>
      <c r="GHO16" s="23"/>
      <c r="GHP16" s="21"/>
      <c r="GIC16" s="23"/>
      <c r="GID16" s="21"/>
      <c r="GIQ16" s="23"/>
      <c r="GIR16" s="21"/>
      <c r="GJE16" s="23"/>
      <c r="GJF16" s="21"/>
      <c r="GJS16" s="23"/>
      <c r="GJT16" s="21"/>
      <c r="GKG16" s="23"/>
      <c r="GKH16" s="21"/>
      <c r="GKU16" s="23"/>
      <c r="GKV16" s="21"/>
      <c r="GLI16" s="23"/>
      <c r="GLJ16" s="21"/>
      <c r="GLW16" s="23"/>
      <c r="GLX16" s="21"/>
      <c r="GMK16" s="23"/>
      <c r="GML16" s="21"/>
      <c r="GMY16" s="23"/>
      <c r="GMZ16" s="21"/>
      <c r="GNM16" s="23"/>
      <c r="GNN16" s="21"/>
      <c r="GOA16" s="23"/>
      <c r="GOB16" s="21"/>
      <c r="GOO16" s="23"/>
      <c r="GOP16" s="21"/>
      <c r="GPC16" s="23"/>
      <c r="GPD16" s="21"/>
      <c r="GPQ16" s="23"/>
      <c r="GPR16" s="21"/>
      <c r="GQE16" s="23"/>
      <c r="GQF16" s="21"/>
      <c r="GQS16" s="23"/>
      <c r="GQT16" s="21"/>
      <c r="GRG16" s="23"/>
      <c r="GRH16" s="21"/>
      <c r="GRU16" s="23"/>
      <c r="GRV16" s="21"/>
      <c r="GSI16" s="23"/>
      <c r="GSJ16" s="21"/>
      <c r="GSW16" s="23"/>
      <c r="GSX16" s="21"/>
      <c r="GTK16" s="23"/>
      <c r="GTL16" s="21"/>
      <c r="GTY16" s="23"/>
      <c r="GTZ16" s="21"/>
      <c r="GUM16" s="23"/>
      <c r="GUN16" s="21"/>
      <c r="GVA16" s="23"/>
      <c r="GVB16" s="21"/>
      <c r="GVO16" s="23"/>
      <c r="GVP16" s="21"/>
      <c r="GWC16" s="23"/>
      <c r="GWD16" s="21"/>
      <c r="GWQ16" s="23"/>
      <c r="GWR16" s="21"/>
      <c r="GXE16" s="23"/>
      <c r="GXF16" s="21"/>
      <c r="GXS16" s="23"/>
      <c r="GXT16" s="21"/>
      <c r="GYG16" s="23"/>
      <c r="GYH16" s="21"/>
      <c r="GYU16" s="23"/>
      <c r="GYV16" s="21"/>
      <c r="GZI16" s="23"/>
      <c r="GZJ16" s="21"/>
      <c r="GZW16" s="23"/>
      <c r="GZX16" s="21"/>
      <c r="HAK16" s="23"/>
      <c r="HAL16" s="21"/>
      <c r="HAY16" s="23"/>
      <c r="HAZ16" s="21"/>
      <c r="HBM16" s="23"/>
      <c r="HBN16" s="21"/>
      <c r="HCA16" s="23"/>
      <c r="HCB16" s="21"/>
      <c r="HCO16" s="23"/>
      <c r="HCP16" s="21"/>
      <c r="HDC16" s="23"/>
      <c r="HDD16" s="21"/>
      <c r="HDQ16" s="23"/>
      <c r="HDR16" s="21"/>
      <c r="HEE16" s="23"/>
      <c r="HEF16" s="21"/>
      <c r="HES16" s="23"/>
      <c r="HET16" s="21"/>
      <c r="HFG16" s="23"/>
      <c r="HFH16" s="21"/>
      <c r="HFU16" s="23"/>
      <c r="HFV16" s="21"/>
      <c r="HGI16" s="23"/>
      <c r="HGJ16" s="21"/>
      <c r="HGW16" s="23"/>
      <c r="HGX16" s="21"/>
      <c r="HHK16" s="23"/>
      <c r="HHL16" s="21"/>
      <c r="HHY16" s="23"/>
      <c r="HHZ16" s="21"/>
      <c r="HIM16" s="23"/>
      <c r="HIN16" s="21"/>
      <c r="HJA16" s="23"/>
      <c r="HJB16" s="21"/>
      <c r="HJO16" s="23"/>
      <c r="HJP16" s="21"/>
      <c r="HKC16" s="23"/>
      <c r="HKD16" s="21"/>
      <c r="HKQ16" s="23"/>
      <c r="HKR16" s="21"/>
      <c r="HLE16" s="23"/>
      <c r="HLF16" s="21"/>
      <c r="HLS16" s="23"/>
      <c r="HLT16" s="21"/>
      <c r="HMG16" s="23"/>
      <c r="HMH16" s="21"/>
      <c r="HMU16" s="23"/>
      <c r="HMV16" s="21"/>
      <c r="HNI16" s="23"/>
      <c r="HNJ16" s="21"/>
      <c r="HNW16" s="23"/>
      <c r="HNX16" s="21"/>
      <c r="HOK16" s="23"/>
      <c r="HOL16" s="21"/>
      <c r="HOY16" s="23"/>
      <c r="HOZ16" s="21"/>
      <c r="HPM16" s="23"/>
      <c r="HPN16" s="21"/>
      <c r="HQA16" s="23"/>
      <c r="HQB16" s="21"/>
      <c r="HQO16" s="23"/>
      <c r="HQP16" s="21"/>
      <c r="HRC16" s="23"/>
      <c r="HRD16" s="21"/>
      <c r="HRQ16" s="23"/>
      <c r="HRR16" s="21"/>
      <c r="HSE16" s="23"/>
      <c r="HSF16" s="21"/>
      <c r="HSS16" s="23"/>
      <c r="HST16" s="21"/>
      <c r="HTG16" s="23"/>
      <c r="HTH16" s="21"/>
      <c r="HTU16" s="23"/>
      <c r="HTV16" s="21"/>
      <c r="HUI16" s="23"/>
      <c r="HUJ16" s="21"/>
      <c r="HUW16" s="23"/>
      <c r="HUX16" s="21"/>
      <c r="HVK16" s="23"/>
      <c r="HVL16" s="21"/>
      <c r="HVY16" s="23"/>
      <c r="HVZ16" s="21"/>
      <c r="HWM16" s="23"/>
      <c r="HWN16" s="21"/>
      <c r="HXA16" s="23"/>
      <c r="HXB16" s="21"/>
      <c r="HXO16" s="23"/>
      <c r="HXP16" s="21"/>
      <c r="HYC16" s="23"/>
      <c r="HYD16" s="21"/>
      <c r="HYQ16" s="23"/>
      <c r="HYR16" s="21"/>
      <c r="HZE16" s="23"/>
      <c r="HZF16" s="21"/>
      <c r="HZS16" s="23"/>
      <c r="HZT16" s="21"/>
      <c r="IAG16" s="23"/>
      <c r="IAH16" s="21"/>
      <c r="IAU16" s="23"/>
      <c r="IAV16" s="21"/>
      <c r="IBI16" s="23"/>
      <c r="IBJ16" s="21"/>
      <c r="IBW16" s="23"/>
      <c r="IBX16" s="21"/>
      <c r="ICK16" s="23"/>
      <c r="ICL16" s="21"/>
      <c r="ICY16" s="23"/>
      <c r="ICZ16" s="21"/>
      <c r="IDM16" s="23"/>
      <c r="IDN16" s="21"/>
      <c r="IEA16" s="23"/>
      <c r="IEB16" s="21"/>
      <c r="IEO16" s="23"/>
      <c r="IEP16" s="21"/>
      <c r="IFC16" s="23"/>
      <c r="IFD16" s="21"/>
      <c r="IFQ16" s="23"/>
      <c r="IFR16" s="21"/>
      <c r="IGE16" s="23"/>
      <c r="IGF16" s="21"/>
      <c r="IGS16" s="23"/>
      <c r="IGT16" s="21"/>
      <c r="IHG16" s="23"/>
      <c r="IHH16" s="21"/>
      <c r="IHU16" s="23"/>
      <c r="IHV16" s="21"/>
      <c r="III16" s="23"/>
      <c r="IIJ16" s="21"/>
      <c r="IIW16" s="23"/>
      <c r="IIX16" s="21"/>
      <c r="IJK16" s="23"/>
      <c r="IJL16" s="21"/>
      <c r="IJY16" s="23"/>
      <c r="IJZ16" s="21"/>
      <c r="IKM16" s="23"/>
      <c r="IKN16" s="21"/>
      <c r="ILA16" s="23"/>
      <c r="ILB16" s="21"/>
      <c r="ILO16" s="23"/>
      <c r="ILP16" s="21"/>
      <c r="IMC16" s="23"/>
      <c r="IMD16" s="21"/>
      <c r="IMQ16" s="23"/>
      <c r="IMR16" s="21"/>
      <c r="INE16" s="23"/>
      <c r="INF16" s="21"/>
      <c r="INS16" s="23"/>
      <c r="INT16" s="21"/>
      <c r="IOG16" s="23"/>
      <c r="IOH16" s="21"/>
      <c r="IOU16" s="23"/>
      <c r="IOV16" s="21"/>
      <c r="IPI16" s="23"/>
      <c r="IPJ16" s="21"/>
      <c r="IPW16" s="23"/>
      <c r="IPX16" s="21"/>
      <c r="IQK16" s="23"/>
      <c r="IQL16" s="21"/>
      <c r="IQY16" s="23"/>
      <c r="IQZ16" s="21"/>
      <c r="IRM16" s="23"/>
      <c r="IRN16" s="21"/>
      <c r="ISA16" s="23"/>
      <c r="ISB16" s="21"/>
      <c r="ISO16" s="23"/>
      <c r="ISP16" s="21"/>
      <c r="ITC16" s="23"/>
      <c r="ITD16" s="21"/>
      <c r="ITQ16" s="23"/>
      <c r="ITR16" s="21"/>
      <c r="IUE16" s="23"/>
      <c r="IUF16" s="21"/>
      <c r="IUS16" s="23"/>
      <c r="IUT16" s="21"/>
      <c r="IVG16" s="23"/>
      <c r="IVH16" s="21"/>
      <c r="IVU16" s="23"/>
      <c r="IVV16" s="21"/>
      <c r="IWI16" s="23"/>
      <c r="IWJ16" s="21"/>
      <c r="IWW16" s="23"/>
      <c r="IWX16" s="21"/>
      <c r="IXK16" s="23"/>
      <c r="IXL16" s="21"/>
      <c r="IXY16" s="23"/>
      <c r="IXZ16" s="21"/>
      <c r="IYM16" s="23"/>
      <c r="IYN16" s="21"/>
      <c r="IZA16" s="23"/>
      <c r="IZB16" s="21"/>
      <c r="IZO16" s="23"/>
      <c r="IZP16" s="21"/>
      <c r="JAC16" s="23"/>
      <c r="JAD16" s="21"/>
      <c r="JAQ16" s="23"/>
      <c r="JAR16" s="21"/>
      <c r="JBE16" s="23"/>
      <c r="JBF16" s="21"/>
      <c r="JBS16" s="23"/>
      <c r="JBT16" s="21"/>
      <c r="JCG16" s="23"/>
      <c r="JCH16" s="21"/>
      <c r="JCU16" s="23"/>
      <c r="JCV16" s="21"/>
      <c r="JDI16" s="23"/>
      <c r="JDJ16" s="21"/>
      <c r="JDW16" s="23"/>
      <c r="JDX16" s="21"/>
      <c r="JEK16" s="23"/>
      <c r="JEL16" s="21"/>
      <c r="JEY16" s="23"/>
      <c r="JEZ16" s="21"/>
      <c r="JFM16" s="23"/>
      <c r="JFN16" s="21"/>
      <c r="JGA16" s="23"/>
      <c r="JGB16" s="21"/>
      <c r="JGO16" s="23"/>
      <c r="JGP16" s="21"/>
      <c r="JHC16" s="23"/>
      <c r="JHD16" s="21"/>
      <c r="JHQ16" s="23"/>
      <c r="JHR16" s="21"/>
      <c r="JIE16" s="23"/>
      <c r="JIF16" s="21"/>
      <c r="JIS16" s="23"/>
      <c r="JIT16" s="21"/>
      <c r="JJG16" s="23"/>
      <c r="JJH16" s="21"/>
      <c r="JJU16" s="23"/>
      <c r="JJV16" s="21"/>
      <c r="JKI16" s="23"/>
      <c r="JKJ16" s="21"/>
      <c r="JKW16" s="23"/>
      <c r="JKX16" s="21"/>
      <c r="JLK16" s="23"/>
      <c r="JLL16" s="21"/>
      <c r="JLY16" s="23"/>
      <c r="JLZ16" s="21"/>
      <c r="JMM16" s="23"/>
      <c r="JMN16" s="21"/>
      <c r="JNA16" s="23"/>
      <c r="JNB16" s="21"/>
      <c r="JNO16" s="23"/>
      <c r="JNP16" s="21"/>
      <c r="JOC16" s="23"/>
      <c r="JOD16" s="21"/>
      <c r="JOQ16" s="23"/>
      <c r="JOR16" s="21"/>
      <c r="JPE16" s="23"/>
      <c r="JPF16" s="21"/>
      <c r="JPS16" s="23"/>
      <c r="JPT16" s="21"/>
      <c r="JQG16" s="23"/>
      <c r="JQH16" s="21"/>
      <c r="JQU16" s="23"/>
      <c r="JQV16" s="21"/>
      <c r="JRI16" s="23"/>
      <c r="JRJ16" s="21"/>
      <c r="JRW16" s="23"/>
      <c r="JRX16" s="21"/>
      <c r="JSK16" s="23"/>
      <c r="JSL16" s="21"/>
      <c r="JSY16" s="23"/>
      <c r="JSZ16" s="21"/>
      <c r="JTM16" s="23"/>
      <c r="JTN16" s="21"/>
      <c r="JUA16" s="23"/>
      <c r="JUB16" s="21"/>
      <c r="JUO16" s="23"/>
      <c r="JUP16" s="21"/>
      <c r="JVC16" s="23"/>
      <c r="JVD16" s="21"/>
      <c r="JVQ16" s="23"/>
      <c r="JVR16" s="21"/>
      <c r="JWE16" s="23"/>
      <c r="JWF16" s="21"/>
      <c r="JWS16" s="23"/>
      <c r="JWT16" s="21"/>
      <c r="JXG16" s="23"/>
      <c r="JXH16" s="21"/>
      <c r="JXU16" s="23"/>
      <c r="JXV16" s="21"/>
      <c r="JYI16" s="23"/>
      <c r="JYJ16" s="21"/>
      <c r="JYW16" s="23"/>
      <c r="JYX16" s="21"/>
      <c r="JZK16" s="23"/>
      <c r="JZL16" s="21"/>
      <c r="JZY16" s="23"/>
      <c r="JZZ16" s="21"/>
      <c r="KAM16" s="23"/>
      <c r="KAN16" s="21"/>
      <c r="KBA16" s="23"/>
      <c r="KBB16" s="21"/>
      <c r="KBO16" s="23"/>
      <c r="KBP16" s="21"/>
      <c r="KCC16" s="23"/>
      <c r="KCD16" s="21"/>
      <c r="KCQ16" s="23"/>
      <c r="KCR16" s="21"/>
      <c r="KDE16" s="23"/>
      <c r="KDF16" s="21"/>
      <c r="KDS16" s="23"/>
      <c r="KDT16" s="21"/>
      <c r="KEG16" s="23"/>
      <c r="KEH16" s="21"/>
      <c r="KEU16" s="23"/>
      <c r="KEV16" s="21"/>
      <c r="KFI16" s="23"/>
      <c r="KFJ16" s="21"/>
      <c r="KFW16" s="23"/>
      <c r="KFX16" s="21"/>
      <c r="KGK16" s="23"/>
      <c r="KGL16" s="21"/>
      <c r="KGY16" s="23"/>
      <c r="KGZ16" s="21"/>
      <c r="KHM16" s="23"/>
      <c r="KHN16" s="21"/>
      <c r="KIA16" s="23"/>
      <c r="KIB16" s="21"/>
      <c r="KIO16" s="23"/>
      <c r="KIP16" s="21"/>
      <c r="KJC16" s="23"/>
      <c r="KJD16" s="21"/>
      <c r="KJQ16" s="23"/>
      <c r="KJR16" s="21"/>
      <c r="KKE16" s="23"/>
      <c r="KKF16" s="21"/>
      <c r="KKS16" s="23"/>
      <c r="KKT16" s="21"/>
      <c r="KLG16" s="23"/>
      <c r="KLH16" s="21"/>
      <c r="KLU16" s="23"/>
      <c r="KLV16" s="21"/>
      <c r="KMI16" s="23"/>
      <c r="KMJ16" s="21"/>
      <c r="KMW16" s="23"/>
      <c r="KMX16" s="21"/>
      <c r="KNK16" s="23"/>
      <c r="KNL16" s="21"/>
      <c r="KNY16" s="23"/>
      <c r="KNZ16" s="21"/>
      <c r="KOM16" s="23"/>
      <c r="KON16" s="21"/>
      <c r="KPA16" s="23"/>
      <c r="KPB16" s="21"/>
      <c r="KPO16" s="23"/>
      <c r="KPP16" s="21"/>
      <c r="KQC16" s="23"/>
      <c r="KQD16" s="21"/>
      <c r="KQQ16" s="23"/>
      <c r="KQR16" s="21"/>
      <c r="KRE16" s="23"/>
      <c r="KRF16" s="21"/>
      <c r="KRS16" s="23"/>
      <c r="KRT16" s="21"/>
      <c r="KSG16" s="23"/>
      <c r="KSH16" s="21"/>
      <c r="KSU16" s="23"/>
      <c r="KSV16" s="21"/>
      <c r="KTI16" s="23"/>
      <c r="KTJ16" s="21"/>
      <c r="KTW16" s="23"/>
      <c r="KTX16" s="21"/>
      <c r="KUK16" s="23"/>
      <c r="KUL16" s="21"/>
      <c r="KUY16" s="23"/>
      <c r="KUZ16" s="21"/>
      <c r="KVM16" s="23"/>
      <c r="KVN16" s="21"/>
      <c r="KWA16" s="23"/>
      <c r="KWB16" s="21"/>
      <c r="KWO16" s="23"/>
      <c r="KWP16" s="21"/>
      <c r="KXC16" s="23"/>
      <c r="KXD16" s="21"/>
      <c r="KXQ16" s="23"/>
      <c r="KXR16" s="21"/>
      <c r="KYE16" s="23"/>
      <c r="KYF16" s="21"/>
      <c r="KYS16" s="23"/>
      <c r="KYT16" s="21"/>
      <c r="KZG16" s="23"/>
      <c r="KZH16" s="21"/>
      <c r="KZU16" s="23"/>
      <c r="KZV16" s="21"/>
      <c r="LAI16" s="23"/>
      <c r="LAJ16" s="21"/>
      <c r="LAW16" s="23"/>
      <c r="LAX16" s="21"/>
      <c r="LBK16" s="23"/>
      <c r="LBL16" s="21"/>
      <c r="LBY16" s="23"/>
      <c r="LBZ16" s="21"/>
      <c r="LCM16" s="23"/>
      <c r="LCN16" s="21"/>
      <c r="LDA16" s="23"/>
      <c r="LDB16" s="21"/>
      <c r="LDO16" s="23"/>
      <c r="LDP16" s="21"/>
      <c r="LEC16" s="23"/>
      <c r="LED16" s="21"/>
      <c r="LEQ16" s="23"/>
      <c r="LER16" s="21"/>
      <c r="LFE16" s="23"/>
      <c r="LFF16" s="21"/>
      <c r="LFS16" s="23"/>
      <c r="LFT16" s="21"/>
      <c r="LGG16" s="23"/>
      <c r="LGH16" s="21"/>
      <c r="LGU16" s="23"/>
      <c r="LGV16" s="21"/>
      <c r="LHI16" s="23"/>
      <c r="LHJ16" s="21"/>
      <c r="LHW16" s="23"/>
      <c r="LHX16" s="21"/>
      <c r="LIK16" s="23"/>
      <c r="LIL16" s="21"/>
      <c r="LIY16" s="23"/>
      <c r="LIZ16" s="21"/>
      <c r="LJM16" s="23"/>
      <c r="LJN16" s="21"/>
      <c r="LKA16" s="23"/>
      <c r="LKB16" s="21"/>
      <c r="LKO16" s="23"/>
      <c r="LKP16" s="21"/>
      <c r="LLC16" s="23"/>
      <c r="LLD16" s="21"/>
      <c r="LLQ16" s="23"/>
      <c r="LLR16" s="21"/>
      <c r="LME16" s="23"/>
      <c r="LMF16" s="21"/>
      <c r="LMS16" s="23"/>
      <c r="LMT16" s="21"/>
      <c r="LNG16" s="23"/>
      <c r="LNH16" s="21"/>
      <c r="LNU16" s="23"/>
      <c r="LNV16" s="21"/>
      <c r="LOI16" s="23"/>
      <c r="LOJ16" s="21"/>
      <c r="LOW16" s="23"/>
      <c r="LOX16" s="21"/>
      <c r="LPK16" s="23"/>
      <c r="LPL16" s="21"/>
      <c r="LPY16" s="23"/>
      <c r="LPZ16" s="21"/>
      <c r="LQM16" s="23"/>
      <c r="LQN16" s="21"/>
      <c r="LRA16" s="23"/>
      <c r="LRB16" s="21"/>
      <c r="LRO16" s="23"/>
      <c r="LRP16" s="21"/>
      <c r="LSC16" s="23"/>
      <c r="LSD16" s="21"/>
      <c r="LSQ16" s="23"/>
      <c r="LSR16" s="21"/>
      <c r="LTE16" s="23"/>
      <c r="LTF16" s="21"/>
      <c r="LTS16" s="23"/>
      <c r="LTT16" s="21"/>
      <c r="LUG16" s="23"/>
      <c r="LUH16" s="21"/>
      <c r="LUU16" s="23"/>
      <c r="LUV16" s="21"/>
      <c r="LVI16" s="23"/>
      <c r="LVJ16" s="21"/>
      <c r="LVW16" s="23"/>
      <c r="LVX16" s="21"/>
      <c r="LWK16" s="23"/>
      <c r="LWL16" s="21"/>
      <c r="LWY16" s="23"/>
      <c r="LWZ16" s="21"/>
      <c r="LXM16" s="23"/>
      <c r="LXN16" s="21"/>
      <c r="LYA16" s="23"/>
      <c r="LYB16" s="21"/>
      <c r="LYO16" s="23"/>
      <c r="LYP16" s="21"/>
      <c r="LZC16" s="23"/>
      <c r="LZD16" s="21"/>
      <c r="LZQ16" s="23"/>
      <c r="LZR16" s="21"/>
      <c r="MAE16" s="23"/>
      <c r="MAF16" s="21"/>
      <c r="MAS16" s="23"/>
      <c r="MAT16" s="21"/>
      <c r="MBG16" s="23"/>
      <c r="MBH16" s="21"/>
      <c r="MBU16" s="23"/>
      <c r="MBV16" s="21"/>
      <c r="MCI16" s="23"/>
      <c r="MCJ16" s="21"/>
      <c r="MCW16" s="23"/>
      <c r="MCX16" s="21"/>
      <c r="MDK16" s="23"/>
      <c r="MDL16" s="21"/>
      <c r="MDY16" s="23"/>
      <c r="MDZ16" s="21"/>
      <c r="MEM16" s="23"/>
      <c r="MEN16" s="21"/>
      <c r="MFA16" s="23"/>
      <c r="MFB16" s="21"/>
      <c r="MFO16" s="23"/>
      <c r="MFP16" s="21"/>
      <c r="MGC16" s="23"/>
      <c r="MGD16" s="21"/>
      <c r="MGQ16" s="23"/>
      <c r="MGR16" s="21"/>
      <c r="MHE16" s="23"/>
      <c r="MHF16" s="21"/>
      <c r="MHS16" s="23"/>
      <c r="MHT16" s="21"/>
      <c r="MIG16" s="23"/>
      <c r="MIH16" s="21"/>
      <c r="MIU16" s="23"/>
      <c r="MIV16" s="21"/>
      <c r="MJI16" s="23"/>
      <c r="MJJ16" s="21"/>
      <c r="MJW16" s="23"/>
      <c r="MJX16" s="21"/>
      <c r="MKK16" s="23"/>
      <c r="MKL16" s="21"/>
      <c r="MKY16" s="23"/>
      <c r="MKZ16" s="21"/>
      <c r="MLM16" s="23"/>
      <c r="MLN16" s="21"/>
      <c r="MMA16" s="23"/>
      <c r="MMB16" s="21"/>
      <c r="MMO16" s="23"/>
      <c r="MMP16" s="21"/>
      <c r="MNC16" s="23"/>
      <c r="MND16" s="21"/>
      <c r="MNQ16" s="23"/>
      <c r="MNR16" s="21"/>
      <c r="MOE16" s="23"/>
      <c r="MOF16" s="21"/>
      <c r="MOS16" s="23"/>
      <c r="MOT16" s="21"/>
      <c r="MPG16" s="23"/>
      <c r="MPH16" s="21"/>
      <c r="MPU16" s="23"/>
      <c r="MPV16" s="21"/>
      <c r="MQI16" s="23"/>
      <c r="MQJ16" s="21"/>
      <c r="MQW16" s="23"/>
      <c r="MQX16" s="21"/>
      <c r="MRK16" s="23"/>
      <c r="MRL16" s="21"/>
      <c r="MRY16" s="23"/>
      <c r="MRZ16" s="21"/>
      <c r="MSM16" s="23"/>
      <c r="MSN16" s="21"/>
      <c r="MTA16" s="23"/>
      <c r="MTB16" s="21"/>
      <c r="MTO16" s="23"/>
      <c r="MTP16" s="21"/>
      <c r="MUC16" s="23"/>
      <c r="MUD16" s="21"/>
      <c r="MUQ16" s="23"/>
      <c r="MUR16" s="21"/>
      <c r="MVE16" s="23"/>
      <c r="MVF16" s="21"/>
      <c r="MVS16" s="23"/>
      <c r="MVT16" s="21"/>
      <c r="MWG16" s="23"/>
      <c r="MWH16" s="21"/>
      <c r="MWU16" s="23"/>
      <c r="MWV16" s="21"/>
      <c r="MXI16" s="23"/>
      <c r="MXJ16" s="21"/>
      <c r="MXW16" s="23"/>
      <c r="MXX16" s="21"/>
      <c r="MYK16" s="23"/>
      <c r="MYL16" s="21"/>
      <c r="MYY16" s="23"/>
      <c r="MYZ16" s="21"/>
      <c r="MZM16" s="23"/>
      <c r="MZN16" s="21"/>
      <c r="NAA16" s="23"/>
      <c r="NAB16" s="21"/>
      <c r="NAO16" s="23"/>
      <c r="NAP16" s="21"/>
      <c r="NBC16" s="23"/>
      <c r="NBD16" s="21"/>
      <c r="NBQ16" s="23"/>
      <c r="NBR16" s="21"/>
      <c r="NCE16" s="23"/>
      <c r="NCF16" s="21"/>
      <c r="NCS16" s="23"/>
      <c r="NCT16" s="21"/>
      <c r="NDG16" s="23"/>
      <c r="NDH16" s="21"/>
      <c r="NDU16" s="23"/>
      <c r="NDV16" s="21"/>
      <c r="NEI16" s="23"/>
      <c r="NEJ16" s="21"/>
      <c r="NEW16" s="23"/>
      <c r="NEX16" s="21"/>
      <c r="NFK16" s="23"/>
      <c r="NFL16" s="21"/>
      <c r="NFY16" s="23"/>
      <c r="NFZ16" s="21"/>
      <c r="NGM16" s="23"/>
      <c r="NGN16" s="21"/>
      <c r="NHA16" s="23"/>
      <c r="NHB16" s="21"/>
      <c r="NHO16" s="23"/>
      <c r="NHP16" s="21"/>
      <c r="NIC16" s="23"/>
      <c r="NID16" s="21"/>
      <c r="NIQ16" s="23"/>
      <c r="NIR16" s="21"/>
      <c r="NJE16" s="23"/>
      <c r="NJF16" s="21"/>
      <c r="NJS16" s="23"/>
      <c r="NJT16" s="21"/>
      <c r="NKG16" s="23"/>
      <c r="NKH16" s="21"/>
      <c r="NKU16" s="23"/>
      <c r="NKV16" s="21"/>
      <c r="NLI16" s="23"/>
      <c r="NLJ16" s="21"/>
      <c r="NLW16" s="23"/>
      <c r="NLX16" s="21"/>
      <c r="NMK16" s="23"/>
      <c r="NML16" s="21"/>
      <c r="NMY16" s="23"/>
      <c r="NMZ16" s="21"/>
      <c r="NNM16" s="23"/>
      <c r="NNN16" s="21"/>
      <c r="NOA16" s="23"/>
      <c r="NOB16" s="21"/>
      <c r="NOO16" s="23"/>
      <c r="NOP16" s="21"/>
      <c r="NPC16" s="23"/>
      <c r="NPD16" s="21"/>
      <c r="NPQ16" s="23"/>
      <c r="NPR16" s="21"/>
      <c r="NQE16" s="23"/>
      <c r="NQF16" s="21"/>
      <c r="NQS16" s="23"/>
      <c r="NQT16" s="21"/>
      <c r="NRG16" s="23"/>
      <c r="NRH16" s="21"/>
      <c r="NRU16" s="23"/>
      <c r="NRV16" s="21"/>
      <c r="NSI16" s="23"/>
      <c r="NSJ16" s="21"/>
      <c r="NSW16" s="23"/>
      <c r="NSX16" s="21"/>
      <c r="NTK16" s="23"/>
      <c r="NTL16" s="21"/>
      <c r="NTY16" s="23"/>
      <c r="NTZ16" s="21"/>
      <c r="NUM16" s="23"/>
      <c r="NUN16" s="21"/>
      <c r="NVA16" s="23"/>
      <c r="NVB16" s="21"/>
      <c r="NVO16" s="23"/>
      <c r="NVP16" s="21"/>
      <c r="NWC16" s="23"/>
      <c r="NWD16" s="21"/>
      <c r="NWQ16" s="23"/>
      <c r="NWR16" s="21"/>
      <c r="NXE16" s="23"/>
      <c r="NXF16" s="21"/>
      <c r="NXS16" s="23"/>
      <c r="NXT16" s="21"/>
      <c r="NYG16" s="23"/>
      <c r="NYH16" s="21"/>
      <c r="NYU16" s="23"/>
      <c r="NYV16" s="21"/>
      <c r="NZI16" s="23"/>
      <c r="NZJ16" s="21"/>
      <c r="NZW16" s="23"/>
      <c r="NZX16" s="21"/>
      <c r="OAK16" s="23"/>
      <c r="OAL16" s="21"/>
      <c r="OAY16" s="23"/>
      <c r="OAZ16" s="21"/>
      <c r="OBM16" s="23"/>
      <c r="OBN16" s="21"/>
      <c r="OCA16" s="23"/>
      <c r="OCB16" s="21"/>
      <c r="OCO16" s="23"/>
      <c r="OCP16" s="21"/>
      <c r="ODC16" s="23"/>
      <c r="ODD16" s="21"/>
      <c r="ODQ16" s="23"/>
      <c r="ODR16" s="21"/>
      <c r="OEE16" s="23"/>
      <c r="OEF16" s="21"/>
      <c r="OES16" s="23"/>
      <c r="OET16" s="21"/>
      <c r="OFG16" s="23"/>
      <c r="OFH16" s="21"/>
      <c r="OFU16" s="23"/>
      <c r="OFV16" s="21"/>
      <c r="OGI16" s="23"/>
      <c r="OGJ16" s="21"/>
      <c r="OGW16" s="23"/>
      <c r="OGX16" s="21"/>
      <c r="OHK16" s="23"/>
      <c r="OHL16" s="21"/>
      <c r="OHY16" s="23"/>
      <c r="OHZ16" s="21"/>
      <c r="OIM16" s="23"/>
      <c r="OIN16" s="21"/>
      <c r="OJA16" s="23"/>
      <c r="OJB16" s="21"/>
      <c r="OJO16" s="23"/>
      <c r="OJP16" s="21"/>
      <c r="OKC16" s="23"/>
      <c r="OKD16" s="21"/>
      <c r="OKQ16" s="23"/>
      <c r="OKR16" s="21"/>
      <c r="OLE16" s="23"/>
      <c r="OLF16" s="21"/>
      <c r="OLS16" s="23"/>
      <c r="OLT16" s="21"/>
      <c r="OMG16" s="23"/>
      <c r="OMH16" s="21"/>
      <c r="OMU16" s="23"/>
      <c r="OMV16" s="21"/>
      <c r="ONI16" s="23"/>
      <c r="ONJ16" s="21"/>
      <c r="ONW16" s="23"/>
      <c r="ONX16" s="21"/>
      <c r="OOK16" s="23"/>
      <c r="OOL16" s="21"/>
      <c r="OOY16" s="23"/>
      <c r="OOZ16" s="21"/>
      <c r="OPM16" s="23"/>
      <c r="OPN16" s="21"/>
      <c r="OQA16" s="23"/>
      <c r="OQB16" s="21"/>
      <c r="OQO16" s="23"/>
      <c r="OQP16" s="21"/>
      <c r="ORC16" s="23"/>
      <c r="ORD16" s="21"/>
      <c r="ORQ16" s="23"/>
      <c r="ORR16" s="21"/>
      <c r="OSE16" s="23"/>
      <c r="OSF16" s="21"/>
      <c r="OSS16" s="23"/>
      <c r="OST16" s="21"/>
      <c r="OTG16" s="23"/>
      <c r="OTH16" s="21"/>
      <c r="OTU16" s="23"/>
      <c r="OTV16" s="21"/>
      <c r="OUI16" s="23"/>
      <c r="OUJ16" s="21"/>
      <c r="OUW16" s="23"/>
      <c r="OUX16" s="21"/>
      <c r="OVK16" s="23"/>
      <c r="OVL16" s="21"/>
      <c r="OVY16" s="23"/>
      <c r="OVZ16" s="21"/>
      <c r="OWM16" s="23"/>
      <c r="OWN16" s="21"/>
      <c r="OXA16" s="23"/>
      <c r="OXB16" s="21"/>
      <c r="OXO16" s="23"/>
      <c r="OXP16" s="21"/>
      <c r="OYC16" s="23"/>
      <c r="OYD16" s="21"/>
      <c r="OYQ16" s="23"/>
      <c r="OYR16" s="21"/>
      <c r="OZE16" s="23"/>
      <c r="OZF16" s="21"/>
      <c r="OZS16" s="23"/>
      <c r="OZT16" s="21"/>
      <c r="PAG16" s="23"/>
      <c r="PAH16" s="21"/>
      <c r="PAU16" s="23"/>
      <c r="PAV16" s="21"/>
      <c r="PBI16" s="23"/>
      <c r="PBJ16" s="21"/>
      <c r="PBW16" s="23"/>
      <c r="PBX16" s="21"/>
      <c r="PCK16" s="23"/>
      <c r="PCL16" s="21"/>
      <c r="PCY16" s="23"/>
      <c r="PCZ16" s="21"/>
      <c r="PDM16" s="23"/>
      <c r="PDN16" s="21"/>
      <c r="PEA16" s="23"/>
      <c r="PEB16" s="21"/>
      <c r="PEO16" s="23"/>
      <c r="PEP16" s="21"/>
      <c r="PFC16" s="23"/>
      <c r="PFD16" s="21"/>
      <c r="PFQ16" s="23"/>
      <c r="PFR16" s="21"/>
      <c r="PGE16" s="23"/>
      <c r="PGF16" s="21"/>
      <c r="PGS16" s="23"/>
      <c r="PGT16" s="21"/>
      <c r="PHG16" s="23"/>
      <c r="PHH16" s="21"/>
      <c r="PHU16" s="23"/>
      <c r="PHV16" s="21"/>
      <c r="PII16" s="23"/>
      <c r="PIJ16" s="21"/>
      <c r="PIW16" s="23"/>
      <c r="PIX16" s="21"/>
      <c r="PJK16" s="23"/>
      <c r="PJL16" s="21"/>
      <c r="PJY16" s="23"/>
      <c r="PJZ16" s="21"/>
      <c r="PKM16" s="23"/>
      <c r="PKN16" s="21"/>
      <c r="PLA16" s="23"/>
      <c r="PLB16" s="21"/>
      <c r="PLO16" s="23"/>
      <c r="PLP16" s="21"/>
      <c r="PMC16" s="23"/>
      <c r="PMD16" s="21"/>
      <c r="PMQ16" s="23"/>
      <c r="PMR16" s="21"/>
      <c r="PNE16" s="23"/>
      <c r="PNF16" s="21"/>
      <c r="PNS16" s="23"/>
      <c r="PNT16" s="21"/>
      <c r="POG16" s="23"/>
      <c r="POH16" s="21"/>
      <c r="POU16" s="23"/>
      <c r="POV16" s="21"/>
      <c r="PPI16" s="23"/>
      <c r="PPJ16" s="21"/>
      <c r="PPW16" s="23"/>
      <c r="PPX16" s="21"/>
      <c r="PQK16" s="23"/>
      <c r="PQL16" s="21"/>
      <c r="PQY16" s="23"/>
      <c r="PQZ16" s="21"/>
      <c r="PRM16" s="23"/>
      <c r="PRN16" s="21"/>
      <c r="PSA16" s="23"/>
      <c r="PSB16" s="21"/>
      <c r="PSO16" s="23"/>
      <c r="PSP16" s="21"/>
      <c r="PTC16" s="23"/>
      <c r="PTD16" s="21"/>
      <c r="PTQ16" s="23"/>
      <c r="PTR16" s="21"/>
      <c r="PUE16" s="23"/>
      <c r="PUF16" s="21"/>
      <c r="PUS16" s="23"/>
      <c r="PUT16" s="21"/>
      <c r="PVG16" s="23"/>
      <c r="PVH16" s="21"/>
      <c r="PVU16" s="23"/>
      <c r="PVV16" s="21"/>
      <c r="PWI16" s="23"/>
      <c r="PWJ16" s="21"/>
      <c r="PWW16" s="23"/>
      <c r="PWX16" s="21"/>
      <c r="PXK16" s="23"/>
      <c r="PXL16" s="21"/>
      <c r="PXY16" s="23"/>
      <c r="PXZ16" s="21"/>
      <c r="PYM16" s="23"/>
      <c r="PYN16" s="21"/>
      <c r="PZA16" s="23"/>
      <c r="PZB16" s="21"/>
      <c r="PZO16" s="23"/>
      <c r="PZP16" s="21"/>
      <c r="QAC16" s="23"/>
      <c r="QAD16" s="21"/>
      <c r="QAQ16" s="23"/>
      <c r="QAR16" s="21"/>
      <c r="QBE16" s="23"/>
      <c r="QBF16" s="21"/>
      <c r="QBS16" s="23"/>
      <c r="QBT16" s="21"/>
      <c r="QCG16" s="23"/>
      <c r="QCH16" s="21"/>
      <c r="QCU16" s="23"/>
      <c r="QCV16" s="21"/>
      <c r="QDI16" s="23"/>
      <c r="QDJ16" s="21"/>
      <c r="QDW16" s="23"/>
      <c r="QDX16" s="21"/>
      <c r="QEK16" s="23"/>
      <c r="QEL16" s="21"/>
      <c r="QEY16" s="23"/>
      <c r="QEZ16" s="21"/>
      <c r="QFM16" s="23"/>
      <c r="QFN16" s="21"/>
      <c r="QGA16" s="23"/>
      <c r="QGB16" s="21"/>
      <c r="QGO16" s="23"/>
      <c r="QGP16" s="21"/>
      <c r="QHC16" s="23"/>
      <c r="QHD16" s="21"/>
      <c r="QHQ16" s="23"/>
      <c r="QHR16" s="21"/>
      <c r="QIE16" s="23"/>
      <c r="QIF16" s="21"/>
      <c r="QIS16" s="23"/>
      <c r="QIT16" s="21"/>
      <c r="QJG16" s="23"/>
      <c r="QJH16" s="21"/>
      <c r="QJU16" s="23"/>
      <c r="QJV16" s="21"/>
      <c r="QKI16" s="23"/>
      <c r="QKJ16" s="21"/>
      <c r="QKW16" s="23"/>
      <c r="QKX16" s="21"/>
      <c r="QLK16" s="23"/>
      <c r="QLL16" s="21"/>
      <c r="QLY16" s="23"/>
      <c r="QLZ16" s="21"/>
      <c r="QMM16" s="23"/>
      <c r="QMN16" s="21"/>
      <c r="QNA16" s="23"/>
      <c r="QNB16" s="21"/>
      <c r="QNO16" s="23"/>
      <c r="QNP16" s="21"/>
      <c r="QOC16" s="23"/>
      <c r="QOD16" s="21"/>
      <c r="QOQ16" s="23"/>
      <c r="QOR16" s="21"/>
      <c r="QPE16" s="23"/>
      <c r="QPF16" s="21"/>
      <c r="QPS16" s="23"/>
      <c r="QPT16" s="21"/>
      <c r="QQG16" s="23"/>
      <c r="QQH16" s="21"/>
      <c r="QQU16" s="23"/>
      <c r="QQV16" s="21"/>
      <c r="QRI16" s="23"/>
      <c r="QRJ16" s="21"/>
      <c r="QRW16" s="23"/>
      <c r="QRX16" s="21"/>
      <c r="QSK16" s="23"/>
      <c r="QSL16" s="21"/>
      <c r="QSY16" s="23"/>
      <c r="QSZ16" s="21"/>
      <c r="QTM16" s="23"/>
      <c r="QTN16" s="21"/>
      <c r="QUA16" s="23"/>
      <c r="QUB16" s="21"/>
      <c r="QUO16" s="23"/>
      <c r="QUP16" s="21"/>
      <c r="QVC16" s="23"/>
      <c r="QVD16" s="21"/>
      <c r="QVQ16" s="23"/>
      <c r="QVR16" s="21"/>
      <c r="QWE16" s="23"/>
      <c r="QWF16" s="21"/>
      <c r="QWS16" s="23"/>
      <c r="QWT16" s="21"/>
      <c r="QXG16" s="23"/>
      <c r="QXH16" s="21"/>
      <c r="QXU16" s="23"/>
      <c r="QXV16" s="21"/>
      <c r="QYI16" s="23"/>
      <c r="QYJ16" s="21"/>
      <c r="QYW16" s="23"/>
      <c r="QYX16" s="21"/>
      <c r="QZK16" s="23"/>
      <c r="QZL16" s="21"/>
      <c r="QZY16" s="23"/>
      <c r="QZZ16" s="21"/>
      <c r="RAM16" s="23"/>
      <c r="RAN16" s="21"/>
      <c r="RBA16" s="23"/>
      <c r="RBB16" s="21"/>
      <c r="RBO16" s="23"/>
      <c r="RBP16" s="21"/>
      <c r="RCC16" s="23"/>
      <c r="RCD16" s="21"/>
      <c r="RCQ16" s="23"/>
      <c r="RCR16" s="21"/>
      <c r="RDE16" s="23"/>
      <c r="RDF16" s="21"/>
      <c r="RDS16" s="23"/>
      <c r="RDT16" s="21"/>
      <c r="REG16" s="23"/>
      <c r="REH16" s="21"/>
      <c r="REU16" s="23"/>
      <c r="REV16" s="21"/>
      <c r="RFI16" s="23"/>
      <c r="RFJ16" s="21"/>
      <c r="RFW16" s="23"/>
      <c r="RFX16" s="21"/>
      <c r="RGK16" s="23"/>
      <c r="RGL16" s="21"/>
      <c r="RGY16" s="23"/>
      <c r="RGZ16" s="21"/>
      <c r="RHM16" s="23"/>
      <c r="RHN16" s="21"/>
      <c r="RIA16" s="23"/>
      <c r="RIB16" s="21"/>
      <c r="RIO16" s="23"/>
      <c r="RIP16" s="21"/>
      <c r="RJC16" s="23"/>
      <c r="RJD16" s="21"/>
      <c r="RJQ16" s="23"/>
      <c r="RJR16" s="21"/>
      <c r="RKE16" s="23"/>
      <c r="RKF16" s="21"/>
      <c r="RKS16" s="23"/>
      <c r="RKT16" s="21"/>
      <c r="RLG16" s="23"/>
      <c r="RLH16" s="21"/>
      <c r="RLU16" s="23"/>
      <c r="RLV16" s="21"/>
      <c r="RMI16" s="23"/>
      <c r="RMJ16" s="21"/>
      <c r="RMW16" s="23"/>
      <c r="RMX16" s="21"/>
      <c r="RNK16" s="23"/>
      <c r="RNL16" s="21"/>
      <c r="RNY16" s="23"/>
      <c r="RNZ16" s="21"/>
      <c r="ROM16" s="23"/>
      <c r="RON16" s="21"/>
      <c r="RPA16" s="23"/>
      <c r="RPB16" s="21"/>
      <c r="RPO16" s="23"/>
      <c r="RPP16" s="21"/>
      <c r="RQC16" s="23"/>
      <c r="RQD16" s="21"/>
      <c r="RQQ16" s="23"/>
      <c r="RQR16" s="21"/>
      <c r="RRE16" s="23"/>
      <c r="RRF16" s="21"/>
      <c r="RRS16" s="23"/>
      <c r="RRT16" s="21"/>
      <c r="RSG16" s="23"/>
      <c r="RSH16" s="21"/>
      <c r="RSU16" s="23"/>
      <c r="RSV16" s="21"/>
      <c r="RTI16" s="23"/>
      <c r="RTJ16" s="21"/>
      <c r="RTW16" s="23"/>
      <c r="RTX16" s="21"/>
      <c r="RUK16" s="23"/>
      <c r="RUL16" s="21"/>
      <c r="RUY16" s="23"/>
      <c r="RUZ16" s="21"/>
      <c r="RVM16" s="23"/>
      <c r="RVN16" s="21"/>
      <c r="RWA16" s="23"/>
      <c r="RWB16" s="21"/>
      <c r="RWO16" s="23"/>
      <c r="RWP16" s="21"/>
      <c r="RXC16" s="23"/>
      <c r="RXD16" s="21"/>
      <c r="RXQ16" s="23"/>
      <c r="RXR16" s="21"/>
      <c r="RYE16" s="23"/>
      <c r="RYF16" s="21"/>
      <c r="RYS16" s="23"/>
      <c r="RYT16" s="21"/>
      <c r="RZG16" s="23"/>
      <c r="RZH16" s="21"/>
      <c r="RZU16" s="23"/>
      <c r="RZV16" s="21"/>
      <c r="SAI16" s="23"/>
      <c r="SAJ16" s="21"/>
      <c r="SAW16" s="23"/>
      <c r="SAX16" s="21"/>
      <c r="SBK16" s="23"/>
      <c r="SBL16" s="21"/>
      <c r="SBY16" s="23"/>
      <c r="SBZ16" s="21"/>
      <c r="SCM16" s="23"/>
      <c r="SCN16" s="21"/>
      <c r="SDA16" s="23"/>
      <c r="SDB16" s="21"/>
      <c r="SDO16" s="23"/>
      <c r="SDP16" s="21"/>
      <c r="SEC16" s="23"/>
      <c r="SED16" s="21"/>
      <c r="SEQ16" s="23"/>
      <c r="SER16" s="21"/>
      <c r="SFE16" s="23"/>
      <c r="SFF16" s="21"/>
      <c r="SFS16" s="23"/>
      <c r="SFT16" s="21"/>
      <c r="SGG16" s="23"/>
      <c r="SGH16" s="21"/>
      <c r="SGU16" s="23"/>
      <c r="SGV16" s="21"/>
      <c r="SHI16" s="23"/>
      <c r="SHJ16" s="21"/>
      <c r="SHW16" s="23"/>
      <c r="SHX16" s="21"/>
      <c r="SIK16" s="23"/>
      <c r="SIL16" s="21"/>
      <c r="SIY16" s="23"/>
      <c r="SIZ16" s="21"/>
      <c r="SJM16" s="23"/>
      <c r="SJN16" s="21"/>
      <c r="SKA16" s="23"/>
      <c r="SKB16" s="21"/>
      <c r="SKO16" s="23"/>
      <c r="SKP16" s="21"/>
      <c r="SLC16" s="23"/>
      <c r="SLD16" s="21"/>
      <c r="SLQ16" s="23"/>
      <c r="SLR16" s="21"/>
      <c r="SME16" s="23"/>
      <c r="SMF16" s="21"/>
      <c r="SMS16" s="23"/>
      <c r="SMT16" s="21"/>
      <c r="SNG16" s="23"/>
      <c r="SNH16" s="21"/>
      <c r="SNU16" s="23"/>
      <c r="SNV16" s="21"/>
      <c r="SOI16" s="23"/>
      <c r="SOJ16" s="21"/>
      <c r="SOW16" s="23"/>
      <c r="SOX16" s="21"/>
      <c r="SPK16" s="23"/>
      <c r="SPL16" s="21"/>
      <c r="SPY16" s="23"/>
      <c r="SPZ16" s="21"/>
      <c r="SQM16" s="23"/>
      <c r="SQN16" s="21"/>
      <c r="SRA16" s="23"/>
      <c r="SRB16" s="21"/>
      <c r="SRO16" s="23"/>
      <c r="SRP16" s="21"/>
      <c r="SSC16" s="23"/>
      <c r="SSD16" s="21"/>
      <c r="SSQ16" s="23"/>
      <c r="SSR16" s="21"/>
      <c r="STE16" s="23"/>
      <c r="STF16" s="21"/>
      <c r="STS16" s="23"/>
      <c r="STT16" s="21"/>
      <c r="SUG16" s="23"/>
      <c r="SUH16" s="21"/>
      <c r="SUU16" s="23"/>
      <c r="SUV16" s="21"/>
      <c r="SVI16" s="23"/>
      <c r="SVJ16" s="21"/>
      <c r="SVW16" s="23"/>
      <c r="SVX16" s="21"/>
      <c r="SWK16" s="23"/>
      <c r="SWL16" s="21"/>
      <c r="SWY16" s="23"/>
      <c r="SWZ16" s="21"/>
      <c r="SXM16" s="23"/>
      <c r="SXN16" s="21"/>
      <c r="SYA16" s="23"/>
      <c r="SYB16" s="21"/>
      <c r="SYO16" s="23"/>
      <c r="SYP16" s="21"/>
      <c r="SZC16" s="23"/>
      <c r="SZD16" s="21"/>
      <c r="SZQ16" s="23"/>
      <c r="SZR16" s="21"/>
      <c r="TAE16" s="23"/>
      <c r="TAF16" s="21"/>
      <c r="TAS16" s="23"/>
      <c r="TAT16" s="21"/>
      <c r="TBG16" s="23"/>
      <c r="TBH16" s="21"/>
      <c r="TBU16" s="23"/>
      <c r="TBV16" s="21"/>
      <c r="TCI16" s="23"/>
      <c r="TCJ16" s="21"/>
      <c r="TCW16" s="23"/>
      <c r="TCX16" s="21"/>
      <c r="TDK16" s="23"/>
      <c r="TDL16" s="21"/>
      <c r="TDY16" s="23"/>
      <c r="TDZ16" s="21"/>
      <c r="TEM16" s="23"/>
      <c r="TEN16" s="21"/>
      <c r="TFA16" s="23"/>
      <c r="TFB16" s="21"/>
      <c r="TFO16" s="23"/>
      <c r="TFP16" s="21"/>
      <c r="TGC16" s="23"/>
      <c r="TGD16" s="21"/>
      <c r="TGQ16" s="23"/>
      <c r="TGR16" s="21"/>
      <c r="THE16" s="23"/>
      <c r="THF16" s="21"/>
      <c r="THS16" s="23"/>
      <c r="THT16" s="21"/>
      <c r="TIG16" s="23"/>
      <c r="TIH16" s="21"/>
      <c r="TIU16" s="23"/>
      <c r="TIV16" s="21"/>
      <c r="TJI16" s="23"/>
      <c r="TJJ16" s="21"/>
      <c r="TJW16" s="23"/>
      <c r="TJX16" s="21"/>
      <c r="TKK16" s="23"/>
      <c r="TKL16" s="21"/>
      <c r="TKY16" s="23"/>
      <c r="TKZ16" s="21"/>
      <c r="TLM16" s="23"/>
      <c r="TLN16" s="21"/>
      <c r="TMA16" s="23"/>
      <c r="TMB16" s="21"/>
      <c r="TMO16" s="23"/>
      <c r="TMP16" s="21"/>
      <c r="TNC16" s="23"/>
      <c r="TND16" s="21"/>
      <c r="TNQ16" s="23"/>
      <c r="TNR16" s="21"/>
      <c r="TOE16" s="23"/>
      <c r="TOF16" s="21"/>
      <c r="TOS16" s="23"/>
      <c r="TOT16" s="21"/>
      <c r="TPG16" s="23"/>
      <c r="TPH16" s="21"/>
      <c r="TPU16" s="23"/>
      <c r="TPV16" s="21"/>
      <c r="TQI16" s="23"/>
      <c r="TQJ16" s="21"/>
      <c r="TQW16" s="23"/>
      <c r="TQX16" s="21"/>
      <c r="TRK16" s="23"/>
      <c r="TRL16" s="21"/>
      <c r="TRY16" s="23"/>
      <c r="TRZ16" s="21"/>
      <c r="TSM16" s="23"/>
      <c r="TSN16" s="21"/>
      <c r="TTA16" s="23"/>
      <c r="TTB16" s="21"/>
      <c r="TTO16" s="23"/>
      <c r="TTP16" s="21"/>
      <c r="TUC16" s="23"/>
      <c r="TUD16" s="21"/>
      <c r="TUQ16" s="23"/>
      <c r="TUR16" s="21"/>
      <c r="TVE16" s="23"/>
      <c r="TVF16" s="21"/>
      <c r="TVS16" s="23"/>
      <c r="TVT16" s="21"/>
      <c r="TWG16" s="23"/>
      <c r="TWH16" s="21"/>
      <c r="TWU16" s="23"/>
      <c r="TWV16" s="21"/>
      <c r="TXI16" s="23"/>
      <c r="TXJ16" s="21"/>
      <c r="TXW16" s="23"/>
      <c r="TXX16" s="21"/>
      <c r="TYK16" s="23"/>
      <c r="TYL16" s="21"/>
      <c r="TYY16" s="23"/>
      <c r="TYZ16" s="21"/>
      <c r="TZM16" s="23"/>
      <c r="TZN16" s="21"/>
      <c r="UAA16" s="23"/>
      <c r="UAB16" s="21"/>
      <c r="UAO16" s="23"/>
      <c r="UAP16" s="21"/>
      <c r="UBC16" s="23"/>
      <c r="UBD16" s="21"/>
      <c r="UBQ16" s="23"/>
      <c r="UBR16" s="21"/>
      <c r="UCE16" s="23"/>
      <c r="UCF16" s="21"/>
      <c r="UCS16" s="23"/>
      <c r="UCT16" s="21"/>
      <c r="UDG16" s="23"/>
      <c r="UDH16" s="21"/>
      <c r="UDU16" s="23"/>
      <c r="UDV16" s="21"/>
      <c r="UEI16" s="23"/>
      <c r="UEJ16" s="21"/>
      <c r="UEW16" s="23"/>
      <c r="UEX16" s="21"/>
      <c r="UFK16" s="23"/>
      <c r="UFL16" s="21"/>
      <c r="UFY16" s="23"/>
      <c r="UFZ16" s="21"/>
      <c r="UGM16" s="23"/>
      <c r="UGN16" s="21"/>
      <c r="UHA16" s="23"/>
      <c r="UHB16" s="21"/>
      <c r="UHO16" s="23"/>
      <c r="UHP16" s="21"/>
      <c r="UIC16" s="23"/>
      <c r="UID16" s="21"/>
      <c r="UIQ16" s="23"/>
      <c r="UIR16" s="21"/>
      <c r="UJE16" s="23"/>
      <c r="UJF16" s="21"/>
      <c r="UJS16" s="23"/>
      <c r="UJT16" s="21"/>
      <c r="UKG16" s="23"/>
      <c r="UKH16" s="21"/>
      <c r="UKU16" s="23"/>
      <c r="UKV16" s="21"/>
      <c r="ULI16" s="23"/>
      <c r="ULJ16" s="21"/>
      <c r="ULW16" s="23"/>
      <c r="ULX16" s="21"/>
      <c r="UMK16" s="23"/>
      <c r="UML16" s="21"/>
      <c r="UMY16" s="23"/>
      <c r="UMZ16" s="21"/>
      <c r="UNM16" s="23"/>
      <c r="UNN16" s="21"/>
      <c r="UOA16" s="23"/>
      <c r="UOB16" s="21"/>
      <c r="UOO16" s="23"/>
      <c r="UOP16" s="21"/>
      <c r="UPC16" s="23"/>
      <c r="UPD16" s="21"/>
      <c r="UPQ16" s="23"/>
      <c r="UPR16" s="21"/>
      <c r="UQE16" s="23"/>
      <c r="UQF16" s="21"/>
      <c r="UQS16" s="23"/>
      <c r="UQT16" s="21"/>
      <c r="URG16" s="23"/>
      <c r="URH16" s="21"/>
      <c r="URU16" s="23"/>
      <c r="URV16" s="21"/>
      <c r="USI16" s="23"/>
      <c r="USJ16" s="21"/>
      <c r="USW16" s="23"/>
      <c r="USX16" s="21"/>
      <c r="UTK16" s="23"/>
      <c r="UTL16" s="21"/>
      <c r="UTY16" s="23"/>
      <c r="UTZ16" s="21"/>
      <c r="UUM16" s="23"/>
      <c r="UUN16" s="21"/>
      <c r="UVA16" s="23"/>
      <c r="UVB16" s="21"/>
      <c r="UVO16" s="23"/>
      <c r="UVP16" s="21"/>
      <c r="UWC16" s="23"/>
      <c r="UWD16" s="21"/>
      <c r="UWQ16" s="23"/>
      <c r="UWR16" s="21"/>
      <c r="UXE16" s="23"/>
      <c r="UXF16" s="21"/>
      <c r="UXS16" s="23"/>
      <c r="UXT16" s="21"/>
      <c r="UYG16" s="23"/>
      <c r="UYH16" s="21"/>
      <c r="UYU16" s="23"/>
      <c r="UYV16" s="21"/>
      <c r="UZI16" s="23"/>
      <c r="UZJ16" s="21"/>
      <c r="UZW16" s="23"/>
      <c r="UZX16" s="21"/>
      <c r="VAK16" s="23"/>
      <c r="VAL16" s="21"/>
      <c r="VAY16" s="23"/>
      <c r="VAZ16" s="21"/>
      <c r="VBM16" s="23"/>
      <c r="VBN16" s="21"/>
      <c r="VCA16" s="23"/>
      <c r="VCB16" s="21"/>
      <c r="VCO16" s="23"/>
      <c r="VCP16" s="21"/>
      <c r="VDC16" s="23"/>
      <c r="VDD16" s="21"/>
      <c r="VDQ16" s="23"/>
      <c r="VDR16" s="21"/>
      <c r="VEE16" s="23"/>
      <c r="VEF16" s="21"/>
      <c r="VES16" s="23"/>
      <c r="VET16" s="21"/>
      <c r="VFG16" s="23"/>
      <c r="VFH16" s="21"/>
      <c r="VFU16" s="23"/>
      <c r="VFV16" s="21"/>
      <c r="VGI16" s="23"/>
      <c r="VGJ16" s="21"/>
      <c r="VGW16" s="23"/>
      <c r="VGX16" s="21"/>
      <c r="VHK16" s="23"/>
      <c r="VHL16" s="21"/>
      <c r="VHY16" s="23"/>
      <c r="VHZ16" s="21"/>
      <c r="VIM16" s="23"/>
      <c r="VIN16" s="21"/>
      <c r="VJA16" s="23"/>
      <c r="VJB16" s="21"/>
      <c r="VJO16" s="23"/>
      <c r="VJP16" s="21"/>
      <c r="VKC16" s="23"/>
      <c r="VKD16" s="21"/>
      <c r="VKQ16" s="23"/>
      <c r="VKR16" s="21"/>
      <c r="VLE16" s="23"/>
      <c r="VLF16" s="21"/>
      <c r="VLS16" s="23"/>
      <c r="VLT16" s="21"/>
      <c r="VMG16" s="23"/>
      <c r="VMH16" s="21"/>
      <c r="VMU16" s="23"/>
      <c r="VMV16" s="21"/>
      <c r="VNI16" s="23"/>
      <c r="VNJ16" s="21"/>
      <c r="VNW16" s="23"/>
      <c r="VNX16" s="21"/>
      <c r="VOK16" s="23"/>
      <c r="VOL16" s="21"/>
      <c r="VOY16" s="23"/>
      <c r="VOZ16" s="21"/>
      <c r="VPM16" s="23"/>
      <c r="VPN16" s="21"/>
      <c r="VQA16" s="23"/>
      <c r="VQB16" s="21"/>
      <c r="VQO16" s="23"/>
      <c r="VQP16" s="21"/>
      <c r="VRC16" s="23"/>
      <c r="VRD16" s="21"/>
      <c r="VRQ16" s="23"/>
      <c r="VRR16" s="21"/>
      <c r="VSE16" s="23"/>
      <c r="VSF16" s="21"/>
      <c r="VSS16" s="23"/>
      <c r="VST16" s="21"/>
      <c r="VTG16" s="23"/>
      <c r="VTH16" s="21"/>
      <c r="VTU16" s="23"/>
      <c r="VTV16" s="21"/>
      <c r="VUI16" s="23"/>
      <c r="VUJ16" s="21"/>
      <c r="VUW16" s="23"/>
      <c r="VUX16" s="21"/>
      <c r="VVK16" s="23"/>
      <c r="VVL16" s="21"/>
      <c r="VVY16" s="23"/>
      <c r="VVZ16" s="21"/>
      <c r="VWM16" s="23"/>
      <c r="VWN16" s="21"/>
      <c r="VXA16" s="23"/>
      <c r="VXB16" s="21"/>
      <c r="VXO16" s="23"/>
      <c r="VXP16" s="21"/>
      <c r="VYC16" s="23"/>
      <c r="VYD16" s="21"/>
      <c r="VYQ16" s="23"/>
      <c r="VYR16" s="21"/>
      <c r="VZE16" s="23"/>
      <c r="VZF16" s="21"/>
      <c r="VZS16" s="23"/>
      <c r="VZT16" s="21"/>
      <c r="WAG16" s="23"/>
      <c r="WAH16" s="21"/>
      <c r="WAU16" s="23"/>
      <c r="WAV16" s="21"/>
      <c r="WBI16" s="23"/>
      <c r="WBJ16" s="21"/>
      <c r="WBW16" s="23"/>
      <c r="WBX16" s="21"/>
      <c r="WCK16" s="23"/>
      <c r="WCL16" s="21"/>
      <c r="WCY16" s="23"/>
      <c r="WCZ16" s="21"/>
      <c r="WDM16" s="23"/>
      <c r="WDN16" s="21"/>
      <c r="WEA16" s="23"/>
      <c r="WEB16" s="21"/>
      <c r="WEO16" s="23"/>
      <c r="WEP16" s="21"/>
      <c r="WFC16" s="23"/>
      <c r="WFD16" s="21"/>
      <c r="WFQ16" s="23"/>
      <c r="WFR16" s="21"/>
      <c r="WGE16" s="23"/>
      <c r="WGF16" s="21"/>
      <c r="WGS16" s="23"/>
      <c r="WGT16" s="21"/>
      <c r="WHG16" s="23"/>
      <c r="WHH16" s="21"/>
      <c r="WHU16" s="23"/>
      <c r="WHV16" s="21"/>
      <c r="WII16" s="23"/>
      <c r="WIJ16" s="21"/>
      <c r="WIW16" s="23"/>
      <c r="WIX16" s="21"/>
      <c r="WJK16" s="23"/>
      <c r="WJL16" s="21"/>
      <c r="WJY16" s="23"/>
      <c r="WJZ16" s="21"/>
      <c r="WKM16" s="23"/>
      <c r="WKN16" s="21"/>
      <c r="WLA16" s="23"/>
      <c r="WLB16" s="21"/>
      <c r="WLO16" s="23"/>
      <c r="WLP16" s="21"/>
      <c r="WMC16" s="23"/>
      <c r="WMD16" s="21"/>
      <c r="WMQ16" s="23"/>
      <c r="WMR16" s="21"/>
      <c r="WNE16" s="23"/>
      <c r="WNF16" s="21"/>
      <c r="WNS16" s="23"/>
      <c r="WNT16" s="21"/>
      <c r="WOG16" s="23"/>
      <c r="WOH16" s="21"/>
      <c r="WOU16" s="23"/>
      <c r="WOV16" s="21"/>
      <c r="WPI16" s="23"/>
      <c r="WPJ16" s="21"/>
      <c r="WPW16" s="23"/>
      <c r="WPX16" s="21"/>
      <c r="WQK16" s="23"/>
      <c r="WQL16" s="21"/>
      <c r="WQY16" s="23"/>
      <c r="WQZ16" s="21"/>
      <c r="WRM16" s="23"/>
      <c r="WRN16" s="21"/>
      <c r="WSA16" s="23"/>
      <c r="WSB16" s="21"/>
      <c r="WSO16" s="23"/>
      <c r="WSP16" s="21"/>
      <c r="WTC16" s="23"/>
      <c r="WTD16" s="21"/>
      <c r="WTQ16" s="23"/>
      <c r="WTR16" s="21"/>
      <c r="WUE16" s="23"/>
      <c r="WUF16" s="21"/>
      <c r="WUS16" s="23"/>
      <c r="WUT16" s="21"/>
      <c r="WVG16" s="23"/>
      <c r="WVH16" s="21"/>
      <c r="WVU16" s="23"/>
      <c r="WVV16" s="21"/>
      <c r="WWI16" s="23"/>
      <c r="WWJ16" s="21"/>
      <c r="WWW16" s="23"/>
      <c r="WWX16" s="21"/>
      <c r="WXK16" s="23"/>
      <c r="WXL16" s="21"/>
      <c r="WXY16" s="23"/>
      <c r="WXZ16" s="21"/>
      <c r="WYM16" s="23"/>
      <c r="WYN16" s="21"/>
      <c r="WZA16" s="23"/>
      <c r="WZB16" s="21"/>
      <c r="WZO16" s="23"/>
      <c r="WZP16" s="21"/>
      <c r="XAC16" s="23"/>
      <c r="XAD16" s="21"/>
      <c r="XAQ16" s="23"/>
      <c r="XAR16" s="21"/>
      <c r="XBE16" s="23"/>
      <c r="XBF16" s="21"/>
      <c r="XBS16" s="23"/>
      <c r="XBT16" s="21"/>
      <c r="XCG16" s="23"/>
      <c r="XCH16" s="21"/>
      <c r="XCU16" s="23"/>
      <c r="XCV16" s="21"/>
      <c r="XDI16" s="23"/>
      <c r="XDJ16" s="21"/>
      <c r="XDW16" s="23"/>
      <c r="XDX16" s="21"/>
      <c r="XEK16" s="23"/>
      <c r="XEL16" s="21"/>
      <c r="XEY16" s="23"/>
      <c r="XEZ16" s="21"/>
    </row>
    <row r="17" spans="1:71" x14ac:dyDescent="0.3">
      <c r="A17" s="44" t="s">
        <v>24</v>
      </c>
      <c r="B17" s="38">
        <v>0</v>
      </c>
      <c r="C17" s="38">
        <v>0</v>
      </c>
      <c r="D17" s="38">
        <v>0</v>
      </c>
      <c r="E17" s="38">
        <v>0</v>
      </c>
      <c r="F17" s="38">
        <v>0</v>
      </c>
      <c r="G17" s="38">
        <v>0</v>
      </c>
      <c r="H17" s="38">
        <v>0</v>
      </c>
      <c r="I17" s="38">
        <v>0</v>
      </c>
      <c r="J17" s="38">
        <v>0</v>
      </c>
      <c r="K17" s="38">
        <v>0</v>
      </c>
      <c r="L17" s="38">
        <v>0</v>
      </c>
      <c r="M17" s="38">
        <v>0</v>
      </c>
      <c r="N17" s="43">
        <f>SUM('Buget personal'!$B17:$M17)</f>
        <v>0</v>
      </c>
    </row>
    <row r="18" spans="1:71" x14ac:dyDescent="0.3">
      <c r="A18" s="44" t="s">
        <v>25</v>
      </c>
      <c r="B18" s="38">
        <v>0</v>
      </c>
      <c r="C18" s="38">
        <v>0</v>
      </c>
      <c r="D18" s="38">
        <v>0</v>
      </c>
      <c r="E18" s="38">
        <v>0</v>
      </c>
      <c r="F18" s="38">
        <v>0</v>
      </c>
      <c r="G18" s="38">
        <v>0</v>
      </c>
      <c r="H18" s="38">
        <v>0</v>
      </c>
      <c r="I18" s="38">
        <v>0</v>
      </c>
      <c r="J18" s="38">
        <v>0</v>
      </c>
      <c r="K18" s="38">
        <v>0</v>
      </c>
      <c r="L18" s="38">
        <v>0</v>
      </c>
      <c r="M18" s="38">
        <v>0</v>
      </c>
      <c r="N18" s="43">
        <f>SUM('Buget personal'!$B18:$M18)</f>
        <v>0</v>
      </c>
      <c r="O18" s="35"/>
      <c r="P18" s="35"/>
      <c r="Q18" s="35"/>
      <c r="R18" s="35"/>
    </row>
    <row r="19" spans="1:71" x14ac:dyDescent="0.3">
      <c r="A19" s="44" t="s">
        <v>130</v>
      </c>
      <c r="B19" s="38">
        <v>0</v>
      </c>
      <c r="C19" s="38">
        <v>0</v>
      </c>
      <c r="D19" s="38">
        <v>0</v>
      </c>
      <c r="E19" s="38">
        <v>0</v>
      </c>
      <c r="F19" s="38">
        <v>0</v>
      </c>
      <c r="G19" s="38">
        <v>0</v>
      </c>
      <c r="H19" s="38">
        <v>0</v>
      </c>
      <c r="I19" s="38">
        <v>0</v>
      </c>
      <c r="J19" s="38">
        <v>0</v>
      </c>
      <c r="K19" s="38">
        <v>0</v>
      </c>
      <c r="L19" s="38">
        <v>0</v>
      </c>
      <c r="M19" s="38">
        <v>0</v>
      </c>
      <c r="N19" s="43">
        <f>SUM('Buget personal'!$B19:$M19)</f>
        <v>0</v>
      </c>
    </row>
    <row r="20" spans="1:71" x14ac:dyDescent="0.3">
      <c r="A20" s="44" t="s">
        <v>26</v>
      </c>
      <c r="B20" s="38">
        <v>0</v>
      </c>
      <c r="C20" s="38">
        <v>0</v>
      </c>
      <c r="D20" s="38">
        <v>0</v>
      </c>
      <c r="E20" s="38">
        <v>0</v>
      </c>
      <c r="F20" s="38">
        <v>0</v>
      </c>
      <c r="G20" s="38">
        <v>0</v>
      </c>
      <c r="H20" s="38">
        <v>0</v>
      </c>
      <c r="I20" s="38">
        <v>0</v>
      </c>
      <c r="J20" s="38">
        <v>0</v>
      </c>
      <c r="K20" s="38">
        <v>0</v>
      </c>
      <c r="L20" s="38">
        <v>0</v>
      </c>
      <c r="M20" s="38">
        <v>0</v>
      </c>
      <c r="N20" s="43">
        <f>SUM('Buget personal'!$B20:$M20)</f>
        <v>0</v>
      </c>
    </row>
    <row r="21" spans="1:71" x14ac:dyDescent="0.3">
      <c r="A21" s="44" t="s">
        <v>19</v>
      </c>
      <c r="B21" s="38">
        <v>0</v>
      </c>
      <c r="C21" s="38">
        <v>0</v>
      </c>
      <c r="D21" s="38">
        <v>0</v>
      </c>
      <c r="E21" s="38">
        <v>0</v>
      </c>
      <c r="F21" s="38">
        <v>0</v>
      </c>
      <c r="G21" s="38">
        <v>0</v>
      </c>
      <c r="H21" s="38">
        <v>0</v>
      </c>
      <c r="I21" s="38">
        <v>0</v>
      </c>
      <c r="J21" s="38">
        <v>0</v>
      </c>
      <c r="K21" s="38">
        <v>0</v>
      </c>
      <c r="L21" s="38">
        <v>0</v>
      </c>
      <c r="M21" s="38">
        <v>0</v>
      </c>
      <c r="N21" s="43">
        <f>SUM('Buget personal'!$B21:$M21)</f>
        <v>0</v>
      </c>
    </row>
    <row r="22" spans="1:71" x14ac:dyDescent="0.3">
      <c r="A22" s="44" t="s">
        <v>27</v>
      </c>
      <c r="B22" s="38">
        <v>0</v>
      </c>
      <c r="C22" s="38">
        <v>0</v>
      </c>
      <c r="D22" s="38">
        <v>0</v>
      </c>
      <c r="E22" s="38">
        <v>0</v>
      </c>
      <c r="F22" s="38">
        <v>0</v>
      </c>
      <c r="G22" s="38">
        <v>0</v>
      </c>
      <c r="H22" s="38">
        <v>0</v>
      </c>
      <c r="I22" s="38">
        <v>0</v>
      </c>
      <c r="J22" s="38">
        <v>0</v>
      </c>
      <c r="K22" s="38">
        <v>0</v>
      </c>
      <c r="L22" s="38">
        <v>0</v>
      </c>
      <c r="M22" s="38">
        <v>0</v>
      </c>
      <c r="N22" s="43">
        <f>SUM('Buget personal'!$B22:$M22)</f>
        <v>0</v>
      </c>
      <c r="O22" s="35"/>
      <c r="P22" s="35"/>
      <c r="Q22" s="35"/>
      <c r="R22" s="35"/>
    </row>
    <row r="23" spans="1:71" x14ac:dyDescent="0.3">
      <c r="A23" s="44" t="s">
        <v>28</v>
      </c>
      <c r="B23" s="38">
        <v>0</v>
      </c>
      <c r="C23" s="38">
        <v>0</v>
      </c>
      <c r="D23" s="38">
        <v>0</v>
      </c>
      <c r="E23" s="38">
        <v>0</v>
      </c>
      <c r="F23" s="38">
        <v>0</v>
      </c>
      <c r="G23" s="38">
        <v>0</v>
      </c>
      <c r="H23" s="38">
        <v>0</v>
      </c>
      <c r="I23" s="38">
        <v>0</v>
      </c>
      <c r="J23" s="38">
        <v>0</v>
      </c>
      <c r="K23" s="38">
        <v>0</v>
      </c>
      <c r="L23" s="38">
        <v>0</v>
      </c>
      <c r="M23" s="38">
        <v>0</v>
      </c>
      <c r="N23" s="43">
        <f>SUM('Buget personal'!$B23:$M23)</f>
        <v>0</v>
      </c>
    </row>
    <row r="24" spans="1:71" x14ac:dyDescent="0.3">
      <c r="A24" s="44" t="s">
        <v>29</v>
      </c>
      <c r="B24" s="38">
        <v>0</v>
      </c>
      <c r="C24" s="38">
        <v>0</v>
      </c>
      <c r="D24" s="38">
        <v>0</v>
      </c>
      <c r="E24" s="38">
        <v>0</v>
      </c>
      <c r="F24" s="38">
        <v>0</v>
      </c>
      <c r="G24" s="38">
        <v>0</v>
      </c>
      <c r="H24" s="38">
        <v>0</v>
      </c>
      <c r="I24" s="38">
        <v>0</v>
      </c>
      <c r="J24" s="38">
        <v>0</v>
      </c>
      <c r="K24" s="38">
        <v>0</v>
      </c>
      <c r="L24" s="38">
        <v>0</v>
      </c>
      <c r="M24" s="38">
        <v>0</v>
      </c>
      <c r="N24" s="43">
        <f>SUM('Buget personal'!$B24:$M24)</f>
        <v>0</v>
      </c>
    </row>
    <row r="25" spans="1:71" x14ac:dyDescent="0.3">
      <c r="A25" s="44" t="s">
        <v>30</v>
      </c>
      <c r="B25" s="38">
        <v>0</v>
      </c>
      <c r="C25" s="38">
        <v>0</v>
      </c>
      <c r="D25" s="38">
        <v>0</v>
      </c>
      <c r="E25" s="38">
        <v>0</v>
      </c>
      <c r="F25" s="38">
        <v>0</v>
      </c>
      <c r="G25" s="38">
        <v>0</v>
      </c>
      <c r="H25" s="38">
        <v>0</v>
      </c>
      <c r="I25" s="38">
        <v>0</v>
      </c>
      <c r="J25" s="38">
        <v>0</v>
      </c>
      <c r="K25" s="38">
        <v>0</v>
      </c>
      <c r="L25" s="38">
        <v>0</v>
      </c>
      <c r="M25" s="38">
        <v>0</v>
      </c>
      <c r="N25" s="43">
        <f>SUM('Buget personal'!$B25:$M25)</f>
        <v>0</v>
      </c>
    </row>
    <row r="26" spans="1:71" ht="19" thickBot="1" x14ac:dyDescent="0.35">
      <c r="A26" s="44" t="s">
        <v>31</v>
      </c>
      <c r="B26" s="38">
        <v>0</v>
      </c>
      <c r="C26" s="38">
        <v>0</v>
      </c>
      <c r="D26" s="38">
        <v>0</v>
      </c>
      <c r="E26" s="38">
        <v>0</v>
      </c>
      <c r="F26" s="38">
        <v>0</v>
      </c>
      <c r="G26" s="38">
        <v>0</v>
      </c>
      <c r="H26" s="38">
        <v>0</v>
      </c>
      <c r="I26" s="38">
        <v>0</v>
      </c>
      <c r="J26" s="38">
        <v>0</v>
      </c>
      <c r="K26" s="38">
        <v>0</v>
      </c>
      <c r="L26" s="38">
        <v>0</v>
      </c>
      <c r="M26" s="38">
        <v>0</v>
      </c>
      <c r="N26" s="43">
        <f>SUM('Buget personal'!$B26:$M26)</f>
        <v>0</v>
      </c>
      <c r="O26" s="35"/>
      <c r="P26" s="35"/>
      <c r="Q26" s="35"/>
      <c r="R26" s="35"/>
    </row>
    <row r="27" spans="1:71" s="7" customFormat="1" ht="20.399999999999999" customHeight="1" x14ac:dyDescent="0.45">
      <c r="A27" s="33" t="s">
        <v>73</v>
      </c>
      <c r="B27" s="84">
        <f>SUBTOTAL(109,'Buget personal'!$B$17:$B$26)</f>
        <v>0</v>
      </c>
      <c r="C27" s="84">
        <f>SUBTOTAL(109,'Buget personal'!$C$17:$C$26)</f>
        <v>0</v>
      </c>
      <c r="D27" s="84">
        <f>SUBTOTAL(109,'Buget personal'!$D$17:$D$26)</f>
        <v>0</v>
      </c>
      <c r="E27" s="84">
        <f>SUBTOTAL(109,'Buget personal'!$E$17:$E$26)</f>
        <v>0</v>
      </c>
      <c r="F27" s="84">
        <f>SUBTOTAL(109,'Buget personal'!$F$17:$F$26)</f>
        <v>0</v>
      </c>
      <c r="G27" s="84">
        <f>SUBTOTAL(109,'Buget personal'!$G$17:$G$26)</f>
        <v>0</v>
      </c>
      <c r="H27" s="84">
        <f>SUBTOTAL(109,'Buget personal'!$H$17:$H$26)</f>
        <v>0</v>
      </c>
      <c r="I27" s="84">
        <f>SUBTOTAL(109,'Buget personal'!$I$17:$I$26)</f>
        <v>0</v>
      </c>
      <c r="J27" s="84">
        <f>SUBTOTAL(109,'Buget personal'!$J$17:$J$26)</f>
        <v>0</v>
      </c>
      <c r="K27" s="84">
        <f>SUBTOTAL(109,'Buget personal'!$K$17:$K$26)</f>
        <v>0</v>
      </c>
      <c r="L27" s="84">
        <f>SUBTOTAL(109,'Buget personal'!$L$17:$L$26)</f>
        <v>0</v>
      </c>
      <c r="M27" s="84">
        <f>SUBTOTAL(109,'Buget personal'!$M$17:$M$26)</f>
        <v>0</v>
      </c>
      <c r="N27" s="85">
        <f>SUBTOTAL(109,'Buget personal'!$N$17:$N$26)</f>
        <v>0</v>
      </c>
      <c r="O27" s="24"/>
      <c r="P27" s="24"/>
      <c r="Q27" s="24"/>
      <c r="R27" s="24"/>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row>
    <row r="28" spans="1:71" ht="21.5" thickBot="1" x14ac:dyDescent="0.35">
      <c r="A28" s="18" t="s">
        <v>32</v>
      </c>
      <c r="B28" s="41" t="s">
        <v>0</v>
      </c>
      <c r="C28" s="41" t="s">
        <v>1</v>
      </c>
      <c r="D28" s="41" t="s">
        <v>2</v>
      </c>
      <c r="E28" s="41" t="s">
        <v>3</v>
      </c>
      <c r="F28" s="41" t="s">
        <v>4</v>
      </c>
      <c r="G28" s="41" t="s">
        <v>5</v>
      </c>
      <c r="H28" s="41" t="s">
        <v>6</v>
      </c>
      <c r="I28" s="41" t="s">
        <v>7</v>
      </c>
      <c r="J28" s="41" t="s">
        <v>8</v>
      </c>
      <c r="K28" s="41" t="s">
        <v>9</v>
      </c>
      <c r="L28" s="41" t="s">
        <v>10</v>
      </c>
      <c r="M28" s="41" t="s">
        <v>11</v>
      </c>
      <c r="N28" s="42" t="s">
        <v>12</v>
      </c>
    </row>
    <row r="29" spans="1:71" x14ac:dyDescent="0.3">
      <c r="A29" s="45" t="s">
        <v>33</v>
      </c>
      <c r="B29" s="38">
        <v>0</v>
      </c>
      <c r="C29" s="38">
        <v>0</v>
      </c>
      <c r="D29" s="38">
        <v>0</v>
      </c>
      <c r="E29" s="38">
        <v>0</v>
      </c>
      <c r="F29" s="38">
        <v>0</v>
      </c>
      <c r="G29" s="38">
        <v>0</v>
      </c>
      <c r="H29" s="38">
        <v>0</v>
      </c>
      <c r="I29" s="38">
        <v>0</v>
      </c>
      <c r="J29" s="38">
        <v>0</v>
      </c>
      <c r="K29" s="38">
        <v>0</v>
      </c>
      <c r="L29" s="38">
        <v>0</v>
      </c>
      <c r="M29" s="38">
        <v>0</v>
      </c>
      <c r="N29" s="43">
        <f>SUM('Buget personal'!$B29:$M29)</f>
        <v>0</v>
      </c>
    </row>
    <row r="30" spans="1:71" x14ac:dyDescent="0.3">
      <c r="A30" s="46" t="s">
        <v>34</v>
      </c>
      <c r="B30" s="38">
        <v>0</v>
      </c>
      <c r="C30" s="38">
        <v>0</v>
      </c>
      <c r="D30" s="38">
        <v>0</v>
      </c>
      <c r="E30" s="38">
        <v>0</v>
      </c>
      <c r="F30" s="38">
        <v>0</v>
      </c>
      <c r="G30" s="38">
        <v>0</v>
      </c>
      <c r="H30" s="38">
        <v>0</v>
      </c>
      <c r="I30" s="38">
        <v>0</v>
      </c>
      <c r="J30" s="38">
        <v>0</v>
      </c>
      <c r="K30" s="38">
        <v>0</v>
      </c>
      <c r="L30" s="38">
        <v>0</v>
      </c>
      <c r="M30" s="38">
        <v>0</v>
      </c>
      <c r="N30" s="43">
        <f>SUM('Buget personal'!$B30:$M30)</f>
        <v>0</v>
      </c>
      <c r="O30" s="35"/>
      <c r="P30" s="35"/>
      <c r="Q30" s="35"/>
      <c r="R30" s="35"/>
    </row>
    <row r="31" spans="1:71" x14ac:dyDescent="0.3">
      <c r="A31" s="46" t="s">
        <v>35</v>
      </c>
      <c r="B31" s="38">
        <v>0</v>
      </c>
      <c r="C31" s="38">
        <v>0</v>
      </c>
      <c r="D31" s="38">
        <v>0</v>
      </c>
      <c r="E31" s="38">
        <v>0</v>
      </c>
      <c r="F31" s="38">
        <v>0</v>
      </c>
      <c r="G31" s="38">
        <v>0</v>
      </c>
      <c r="H31" s="38">
        <v>0</v>
      </c>
      <c r="I31" s="38">
        <v>0</v>
      </c>
      <c r="J31" s="38">
        <v>0</v>
      </c>
      <c r="K31" s="38">
        <v>0</v>
      </c>
      <c r="L31" s="38">
        <v>0</v>
      </c>
      <c r="M31" s="38">
        <v>0</v>
      </c>
      <c r="N31" s="43">
        <f>SUM('Buget personal'!$B31:$M31)</f>
        <v>0</v>
      </c>
    </row>
    <row r="32" spans="1:71" x14ac:dyDescent="0.3">
      <c r="A32" s="46" t="s">
        <v>36</v>
      </c>
      <c r="B32" s="38">
        <v>0</v>
      </c>
      <c r="C32" s="38">
        <v>0</v>
      </c>
      <c r="D32" s="38">
        <v>0</v>
      </c>
      <c r="E32" s="38">
        <v>0</v>
      </c>
      <c r="F32" s="38">
        <v>0</v>
      </c>
      <c r="G32" s="38">
        <v>0</v>
      </c>
      <c r="H32" s="38">
        <v>0</v>
      </c>
      <c r="I32" s="38">
        <v>0</v>
      </c>
      <c r="J32" s="38">
        <v>0</v>
      </c>
      <c r="K32" s="38">
        <v>0</v>
      </c>
      <c r="L32" s="38">
        <v>0</v>
      </c>
      <c r="M32" s="38">
        <v>0</v>
      </c>
      <c r="N32" s="43">
        <f>SUM('Buget personal'!$B32:$M32)</f>
        <v>0</v>
      </c>
    </row>
    <row r="33" spans="1:1022 1035:2044 2057:3066 3079:4088 4101:5110 5123:6132 6145:7168 7181:8190 8203:9212 9225:10234 10247:11256 11269:12278 12291:13300 13313:14336 14349:15358 15371:16380" x14ac:dyDescent="0.3">
      <c r="A33" s="46" t="s">
        <v>37</v>
      </c>
      <c r="B33" s="38">
        <v>0</v>
      </c>
      <c r="C33" s="38">
        <v>0</v>
      </c>
      <c r="D33" s="38">
        <v>0</v>
      </c>
      <c r="E33" s="38">
        <v>0</v>
      </c>
      <c r="F33" s="38">
        <v>0</v>
      </c>
      <c r="G33" s="38">
        <v>0</v>
      </c>
      <c r="H33" s="38">
        <v>0</v>
      </c>
      <c r="I33" s="38">
        <v>0</v>
      </c>
      <c r="J33" s="38">
        <v>0</v>
      </c>
      <c r="K33" s="38">
        <v>0</v>
      </c>
      <c r="L33" s="38">
        <v>0</v>
      </c>
      <c r="M33" s="38">
        <v>0</v>
      </c>
      <c r="N33" s="43">
        <f>SUM('Buget personal'!$B33:$M33)</f>
        <v>0</v>
      </c>
    </row>
    <row r="34" spans="1:1022 1035:2044 2057:3066 3079:4088 4101:5110 5123:6132 6145:7168 7181:8190 8203:9212 9225:10234 10247:11256 11269:12278 12291:13300 13313:14336 14349:15358 15371:16380" x14ac:dyDescent="0.3">
      <c r="A34" s="46" t="s">
        <v>38</v>
      </c>
      <c r="B34" s="38">
        <v>0</v>
      </c>
      <c r="C34" s="38">
        <v>0</v>
      </c>
      <c r="D34" s="38">
        <v>0</v>
      </c>
      <c r="E34" s="38">
        <v>0</v>
      </c>
      <c r="F34" s="38">
        <v>0</v>
      </c>
      <c r="G34" s="38">
        <v>0</v>
      </c>
      <c r="H34" s="38">
        <v>0</v>
      </c>
      <c r="I34" s="38">
        <v>0</v>
      </c>
      <c r="J34" s="38">
        <v>0</v>
      </c>
      <c r="K34" s="38">
        <v>0</v>
      </c>
      <c r="L34" s="38">
        <v>0</v>
      </c>
      <c r="M34" s="38">
        <v>0</v>
      </c>
      <c r="N34" s="43">
        <f>SUM('Buget personal'!$B34:$M34)</f>
        <v>0</v>
      </c>
      <c r="O34" s="35"/>
      <c r="P34" s="35"/>
      <c r="Q34" s="35"/>
      <c r="R34" s="35"/>
    </row>
    <row r="35" spans="1:1022 1035:2044 2057:3066 3079:4088 4101:5110 5123:6132 6145:7168 7181:8190 8203:9212 9225:10234 10247:11256 11269:12278 12291:13300 13313:14336 14349:15358 15371:16380" x14ac:dyDescent="0.3">
      <c r="A35" s="46" t="s">
        <v>39</v>
      </c>
      <c r="B35" s="38">
        <v>0</v>
      </c>
      <c r="C35" s="38">
        <v>0</v>
      </c>
      <c r="D35" s="38">
        <v>0</v>
      </c>
      <c r="E35" s="38">
        <v>0</v>
      </c>
      <c r="F35" s="38">
        <v>0</v>
      </c>
      <c r="G35" s="38">
        <v>0</v>
      </c>
      <c r="H35" s="38">
        <v>0</v>
      </c>
      <c r="I35" s="38">
        <v>0</v>
      </c>
      <c r="J35" s="38">
        <v>0</v>
      </c>
      <c r="K35" s="38">
        <v>0</v>
      </c>
      <c r="L35" s="38">
        <v>0</v>
      </c>
      <c r="M35" s="38">
        <v>0</v>
      </c>
      <c r="N35" s="43">
        <f>SUM('Buget personal'!$B35:$M35)</f>
        <v>0</v>
      </c>
    </row>
    <row r="36" spans="1:1022 1035:2044 2057:3066 3079:4088 4101:5110 5123:6132 6145:7168 7181:8190 8203:9212 9225:10234 10247:11256 11269:12278 12291:13300 13313:14336 14349:15358 15371:16380" x14ac:dyDescent="0.3">
      <c r="A36" s="46" t="s">
        <v>104</v>
      </c>
      <c r="B36" s="38">
        <v>0</v>
      </c>
      <c r="C36" s="38">
        <v>0</v>
      </c>
      <c r="D36" s="38">
        <v>0</v>
      </c>
      <c r="E36" s="38">
        <v>0</v>
      </c>
      <c r="F36" s="38">
        <v>0</v>
      </c>
      <c r="G36" s="38">
        <v>0</v>
      </c>
      <c r="H36" s="38">
        <v>0</v>
      </c>
      <c r="I36" s="38">
        <v>0</v>
      </c>
      <c r="J36" s="38">
        <v>0</v>
      </c>
      <c r="K36" s="38">
        <v>0</v>
      </c>
      <c r="L36" s="38">
        <v>0</v>
      </c>
      <c r="M36" s="38">
        <v>0</v>
      </c>
      <c r="N36" s="43">
        <f>SUM('Buget personal'!$B36:$M36)</f>
        <v>0</v>
      </c>
    </row>
    <row r="37" spans="1:1022 1035:2044 2057:3066 3079:4088 4101:5110 5123:6132 6145:7168 7181:8190 8203:9212 9225:10234 10247:11256 11269:12278 12291:13300 13313:14336 14349:15358 15371:16380" x14ac:dyDescent="0.3">
      <c r="A37" s="46" t="s">
        <v>131</v>
      </c>
      <c r="B37" s="38">
        <v>0</v>
      </c>
      <c r="C37" s="38">
        <v>0</v>
      </c>
      <c r="D37" s="38">
        <v>0</v>
      </c>
      <c r="E37" s="38">
        <v>0</v>
      </c>
      <c r="F37" s="38">
        <v>0</v>
      </c>
      <c r="G37" s="38">
        <v>0</v>
      </c>
      <c r="H37" s="38">
        <v>0</v>
      </c>
      <c r="I37" s="38">
        <v>0</v>
      </c>
      <c r="J37" s="38">
        <v>0</v>
      </c>
      <c r="K37" s="38">
        <v>0</v>
      </c>
      <c r="L37" s="38">
        <v>0</v>
      </c>
      <c r="M37" s="38">
        <v>0</v>
      </c>
      <c r="N37" s="43">
        <f>SUM('Buget personal'!$B37:$M37)</f>
        <v>0</v>
      </c>
    </row>
    <row r="38" spans="1:1022 1035:2044 2057:3066 3079:4088 4101:5110 5123:6132 6145:7168 7181:8190 8203:9212 9225:10234 10247:11256 11269:12278 12291:13300 13313:14336 14349:15358 15371:16380" ht="19" thickBot="1" x14ac:dyDescent="0.35">
      <c r="A38" s="46" t="s">
        <v>31</v>
      </c>
      <c r="B38" s="38">
        <v>0</v>
      </c>
      <c r="C38" s="38">
        <v>0</v>
      </c>
      <c r="D38" s="38">
        <v>0</v>
      </c>
      <c r="E38" s="38">
        <v>0</v>
      </c>
      <c r="F38" s="38">
        <v>0</v>
      </c>
      <c r="G38" s="38">
        <v>0</v>
      </c>
      <c r="H38" s="38">
        <v>0</v>
      </c>
      <c r="I38" s="38">
        <v>0</v>
      </c>
      <c r="J38" s="38">
        <v>0</v>
      </c>
      <c r="K38" s="38">
        <v>0</v>
      </c>
      <c r="L38" s="38">
        <v>0</v>
      </c>
      <c r="M38" s="38">
        <v>0</v>
      </c>
      <c r="N38" s="43">
        <f>SUM('Buget personal'!$B38:$M38)</f>
        <v>0</v>
      </c>
      <c r="O38" s="35"/>
      <c r="P38" s="35"/>
      <c r="Q38" s="35"/>
      <c r="R38" s="35"/>
    </row>
    <row r="39" spans="1:1022 1035:2044 2057:3066 3079:4088 4101:5110 5123:6132 6145:7168 7181:8190 8203:9212 9225:10234 10247:11256 11269:12278 12291:13300 13313:14336 14349:15358 15371:16380" s="7" customFormat="1" ht="20.399999999999999" customHeight="1" x14ac:dyDescent="0.45">
      <c r="A39" s="33" t="s">
        <v>74</v>
      </c>
      <c r="B39" s="84">
        <f>SUBTOTAL(109,'Buget personal'!$B$29:$B$38)</f>
        <v>0</v>
      </c>
      <c r="C39" s="84">
        <f>SUBTOTAL(109,'Buget personal'!$C$29:$C$38)</f>
        <v>0</v>
      </c>
      <c r="D39" s="84">
        <f>SUBTOTAL(109,'Buget personal'!$D$29:$D$38)</f>
        <v>0</v>
      </c>
      <c r="E39" s="84">
        <f>SUBTOTAL(109,'Buget personal'!$E$29:$E$38)</f>
        <v>0</v>
      </c>
      <c r="F39" s="84">
        <f>SUBTOTAL(109,'Buget personal'!$F$29:$F$38)</f>
        <v>0</v>
      </c>
      <c r="G39" s="84">
        <f>SUBTOTAL(109,'Buget personal'!$G$29:$G$38)</f>
        <v>0</v>
      </c>
      <c r="H39" s="84">
        <f>SUBTOTAL(109,'Buget personal'!$H$29:$H$38)</f>
        <v>0</v>
      </c>
      <c r="I39" s="84">
        <f>SUBTOTAL(109,'Buget personal'!$I$29:$I$38)</f>
        <v>0</v>
      </c>
      <c r="J39" s="84">
        <f>SUBTOTAL(109,'Buget personal'!$J$29:$J$38)</f>
        <v>0</v>
      </c>
      <c r="K39" s="84">
        <f>SUBTOTAL(109,'Buget personal'!$K$29:$K$38)</f>
        <v>0</v>
      </c>
      <c r="L39" s="84">
        <f>SUBTOTAL(109,'Buget personal'!$L$29:$L$38)</f>
        <v>0</v>
      </c>
      <c r="M39" s="84">
        <f>SUBTOTAL(109,'Buget personal'!$M$29:$M$38)</f>
        <v>0</v>
      </c>
      <c r="N39" s="85">
        <f>SUBTOTAL(109,'Buget personal'!$N$29:$N$38)</f>
        <v>0</v>
      </c>
      <c r="O39" s="24"/>
      <c r="P39" s="24"/>
      <c r="Q39" s="24"/>
      <c r="R39" s="24"/>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row>
    <row r="40" spans="1:1022 1035:2044 2057:3066 3079:4088 4101:5110 5123:6132 6145:7168 7181:8190 8203:9212 9225:10234 10247:11256 11269:12278 12291:13300 13313:14336 14349:15358 15371:16380" s="19" customFormat="1" ht="21.5" thickBot="1" x14ac:dyDescent="0.35">
      <c r="A40" s="18" t="s">
        <v>20</v>
      </c>
      <c r="B40" s="41" t="s">
        <v>0</v>
      </c>
      <c r="C40" s="41" t="s">
        <v>1</v>
      </c>
      <c r="D40" s="41" t="s">
        <v>2</v>
      </c>
      <c r="E40" s="41" t="s">
        <v>3</v>
      </c>
      <c r="F40" s="41" t="s">
        <v>4</v>
      </c>
      <c r="G40" s="41" t="s">
        <v>5</v>
      </c>
      <c r="H40" s="41" t="s">
        <v>6</v>
      </c>
      <c r="I40" s="41" t="s">
        <v>7</v>
      </c>
      <c r="J40" s="41" t="s">
        <v>8</v>
      </c>
      <c r="K40" s="41" t="s">
        <v>9</v>
      </c>
      <c r="L40" s="41" t="s">
        <v>10</v>
      </c>
      <c r="M40" s="41" t="s">
        <v>11</v>
      </c>
      <c r="N40" s="42" t="s">
        <v>12</v>
      </c>
      <c r="O40" s="24"/>
      <c r="P40" s="24"/>
      <c r="Q40" s="24"/>
      <c r="R40" s="24"/>
      <c r="S40" s="30"/>
      <c r="T40" s="30"/>
      <c r="U40" s="30"/>
      <c r="V40" s="30"/>
      <c r="W40" s="30"/>
      <c r="X40" s="30"/>
      <c r="Y40" s="30"/>
      <c r="Z40" s="30"/>
      <c r="AA40" s="31"/>
      <c r="AB40" s="29"/>
      <c r="AC40" s="30"/>
      <c r="AD40" s="30"/>
      <c r="AE40" s="30"/>
      <c r="AF40" s="30"/>
      <c r="AG40" s="30"/>
      <c r="AH40" s="30"/>
      <c r="AI40" s="30"/>
      <c r="AJ40" s="30"/>
      <c r="AK40" s="30"/>
      <c r="AL40" s="30"/>
      <c r="AM40" s="30"/>
      <c r="AN40" s="30"/>
      <c r="AO40" s="31"/>
      <c r="AP40" s="29"/>
      <c r="AQ40" s="30"/>
      <c r="AR40" s="30"/>
      <c r="AS40" s="30"/>
      <c r="AT40" s="30"/>
      <c r="AU40" s="30"/>
      <c r="AV40" s="30"/>
      <c r="AW40" s="30"/>
      <c r="AX40" s="30"/>
      <c r="AY40" s="30"/>
      <c r="AZ40" s="30"/>
      <c r="BA40" s="30"/>
      <c r="BB40" s="30"/>
      <c r="BC40" s="31"/>
      <c r="BD40" s="29"/>
      <c r="BE40" s="30"/>
      <c r="BF40" s="30"/>
      <c r="BG40" s="30"/>
      <c r="BH40" s="30"/>
      <c r="BI40" s="30"/>
      <c r="BJ40" s="30"/>
      <c r="BK40" s="30"/>
      <c r="BL40" s="30"/>
      <c r="BM40" s="30"/>
      <c r="BN40" s="30"/>
      <c r="BO40" s="30"/>
      <c r="BP40" s="30"/>
      <c r="BQ40" s="31"/>
      <c r="BR40" s="29"/>
      <c r="BS40" s="30"/>
      <c r="CE40" s="20"/>
      <c r="CF40" s="18"/>
      <c r="CS40" s="20"/>
      <c r="CT40" s="18"/>
      <c r="DG40" s="20"/>
      <c r="DH40" s="18"/>
      <c r="DU40" s="20"/>
      <c r="DV40" s="18"/>
      <c r="EI40" s="20"/>
      <c r="EJ40" s="18"/>
      <c r="EW40" s="20"/>
      <c r="EX40" s="18"/>
      <c r="FK40" s="20"/>
      <c r="FL40" s="18"/>
      <c r="FY40" s="20"/>
      <c r="FZ40" s="18"/>
      <c r="GM40" s="20"/>
      <c r="GN40" s="18"/>
      <c r="HA40" s="20"/>
      <c r="HB40" s="18"/>
      <c r="HO40" s="20"/>
      <c r="HP40" s="18"/>
      <c r="IC40" s="20"/>
      <c r="ID40" s="18"/>
      <c r="IQ40" s="20"/>
      <c r="IR40" s="18"/>
      <c r="JE40" s="20"/>
      <c r="JF40" s="18"/>
      <c r="JS40" s="20"/>
      <c r="JT40" s="18"/>
      <c r="KG40" s="20"/>
      <c r="KH40" s="18"/>
      <c r="KU40" s="20"/>
      <c r="KV40" s="18"/>
      <c r="LI40" s="20"/>
      <c r="LJ40" s="18"/>
      <c r="LW40" s="20"/>
      <c r="LX40" s="18"/>
      <c r="MK40" s="20"/>
      <c r="ML40" s="18"/>
      <c r="MY40" s="20"/>
      <c r="MZ40" s="18"/>
      <c r="NM40" s="20"/>
      <c r="NN40" s="18"/>
      <c r="OA40" s="20"/>
      <c r="OB40" s="18"/>
      <c r="OO40" s="20"/>
      <c r="OP40" s="18"/>
      <c r="PC40" s="20"/>
      <c r="PD40" s="18"/>
      <c r="PQ40" s="20"/>
      <c r="PR40" s="18"/>
      <c r="QE40" s="20"/>
      <c r="QF40" s="18"/>
      <c r="QS40" s="20"/>
      <c r="QT40" s="18"/>
      <c r="RG40" s="20"/>
      <c r="RH40" s="18"/>
      <c r="RU40" s="20"/>
      <c r="RV40" s="18"/>
      <c r="SI40" s="20"/>
      <c r="SJ40" s="18"/>
      <c r="SW40" s="20"/>
      <c r="SX40" s="18"/>
      <c r="TK40" s="20"/>
      <c r="TL40" s="18"/>
      <c r="TY40" s="20"/>
      <c r="TZ40" s="18"/>
      <c r="UM40" s="20"/>
      <c r="UN40" s="18"/>
      <c r="VA40" s="20"/>
      <c r="VB40" s="18"/>
      <c r="VO40" s="20"/>
      <c r="VP40" s="18"/>
      <c r="WC40" s="20"/>
      <c r="WD40" s="18"/>
      <c r="WQ40" s="20"/>
      <c r="WR40" s="18"/>
      <c r="XE40" s="20"/>
      <c r="XF40" s="18"/>
      <c r="XS40" s="20"/>
      <c r="XT40" s="18"/>
      <c r="YG40" s="20"/>
      <c r="YH40" s="18"/>
      <c r="YU40" s="20"/>
      <c r="YV40" s="18"/>
      <c r="ZI40" s="20"/>
      <c r="ZJ40" s="18"/>
      <c r="ZW40" s="20"/>
      <c r="ZX40" s="18"/>
      <c r="AAK40" s="20"/>
      <c r="AAL40" s="18"/>
      <c r="AAY40" s="20"/>
      <c r="AAZ40" s="18"/>
      <c r="ABM40" s="20"/>
      <c r="ABN40" s="18"/>
      <c r="ACA40" s="20"/>
      <c r="ACB40" s="18"/>
      <c r="ACO40" s="20"/>
      <c r="ACP40" s="18"/>
      <c r="ADC40" s="20"/>
      <c r="ADD40" s="18"/>
      <c r="ADQ40" s="20"/>
      <c r="ADR40" s="18"/>
      <c r="AEE40" s="20"/>
      <c r="AEF40" s="18"/>
      <c r="AES40" s="20"/>
      <c r="AET40" s="18"/>
      <c r="AFG40" s="20"/>
      <c r="AFH40" s="18"/>
      <c r="AFU40" s="20"/>
      <c r="AFV40" s="18"/>
      <c r="AGI40" s="20"/>
      <c r="AGJ40" s="18"/>
      <c r="AGW40" s="20"/>
      <c r="AGX40" s="18"/>
      <c r="AHK40" s="20"/>
      <c r="AHL40" s="18"/>
      <c r="AHY40" s="20"/>
      <c r="AHZ40" s="18"/>
      <c r="AIM40" s="20"/>
      <c r="AIN40" s="18"/>
      <c r="AJA40" s="20"/>
      <c r="AJB40" s="18"/>
      <c r="AJO40" s="20"/>
      <c r="AJP40" s="18"/>
      <c r="AKC40" s="20"/>
      <c r="AKD40" s="18"/>
      <c r="AKQ40" s="20"/>
      <c r="AKR40" s="18"/>
      <c r="ALE40" s="20"/>
      <c r="ALF40" s="18"/>
      <c r="ALS40" s="20"/>
      <c r="ALT40" s="18"/>
      <c r="AMG40" s="20"/>
      <c r="AMH40" s="18"/>
      <c r="AMU40" s="20"/>
      <c r="AMV40" s="18"/>
      <c r="ANI40" s="20"/>
      <c r="ANJ40" s="18"/>
      <c r="ANW40" s="20"/>
      <c r="ANX40" s="18"/>
      <c r="AOK40" s="20"/>
      <c r="AOL40" s="18"/>
      <c r="AOY40" s="20"/>
      <c r="AOZ40" s="18"/>
      <c r="APM40" s="20"/>
      <c r="APN40" s="18"/>
      <c r="AQA40" s="20"/>
      <c r="AQB40" s="18"/>
      <c r="AQO40" s="20"/>
      <c r="AQP40" s="18"/>
      <c r="ARC40" s="20"/>
      <c r="ARD40" s="18"/>
      <c r="ARQ40" s="20"/>
      <c r="ARR40" s="18"/>
      <c r="ASE40" s="20"/>
      <c r="ASF40" s="18"/>
      <c r="ASS40" s="20"/>
      <c r="AST40" s="18"/>
      <c r="ATG40" s="20"/>
      <c r="ATH40" s="18"/>
      <c r="ATU40" s="20"/>
      <c r="ATV40" s="18"/>
      <c r="AUI40" s="20"/>
      <c r="AUJ40" s="18"/>
      <c r="AUW40" s="20"/>
      <c r="AUX40" s="18"/>
      <c r="AVK40" s="20"/>
      <c r="AVL40" s="18"/>
      <c r="AVY40" s="20"/>
      <c r="AVZ40" s="18"/>
      <c r="AWM40" s="20"/>
      <c r="AWN40" s="18"/>
      <c r="AXA40" s="20"/>
      <c r="AXB40" s="18"/>
      <c r="AXO40" s="20"/>
      <c r="AXP40" s="18"/>
      <c r="AYC40" s="20"/>
      <c r="AYD40" s="18"/>
      <c r="AYQ40" s="20"/>
      <c r="AYR40" s="18"/>
      <c r="AZE40" s="20"/>
      <c r="AZF40" s="18"/>
      <c r="AZS40" s="20"/>
      <c r="AZT40" s="18"/>
      <c r="BAG40" s="20"/>
      <c r="BAH40" s="18"/>
      <c r="BAU40" s="20"/>
      <c r="BAV40" s="18"/>
      <c r="BBI40" s="20"/>
      <c r="BBJ40" s="18"/>
      <c r="BBW40" s="20"/>
      <c r="BBX40" s="18"/>
      <c r="BCK40" s="20"/>
      <c r="BCL40" s="18"/>
      <c r="BCY40" s="20"/>
      <c r="BCZ40" s="18"/>
      <c r="BDM40" s="20"/>
      <c r="BDN40" s="18"/>
      <c r="BEA40" s="20"/>
      <c r="BEB40" s="18"/>
      <c r="BEO40" s="20"/>
      <c r="BEP40" s="18"/>
      <c r="BFC40" s="20"/>
      <c r="BFD40" s="18"/>
      <c r="BFQ40" s="20"/>
      <c r="BFR40" s="18"/>
      <c r="BGE40" s="20"/>
      <c r="BGF40" s="18"/>
      <c r="BGS40" s="20"/>
      <c r="BGT40" s="18"/>
      <c r="BHG40" s="20"/>
      <c r="BHH40" s="18"/>
      <c r="BHU40" s="20"/>
      <c r="BHV40" s="18"/>
      <c r="BII40" s="20"/>
      <c r="BIJ40" s="18"/>
      <c r="BIW40" s="20"/>
      <c r="BIX40" s="18"/>
      <c r="BJK40" s="20"/>
      <c r="BJL40" s="18"/>
      <c r="BJY40" s="20"/>
      <c r="BJZ40" s="18"/>
      <c r="BKM40" s="20"/>
      <c r="BKN40" s="18"/>
      <c r="BLA40" s="20"/>
      <c r="BLB40" s="18"/>
      <c r="BLO40" s="20"/>
      <c r="BLP40" s="18"/>
      <c r="BMC40" s="20"/>
      <c r="BMD40" s="18"/>
      <c r="BMQ40" s="20"/>
      <c r="BMR40" s="18"/>
      <c r="BNE40" s="20"/>
      <c r="BNF40" s="18"/>
      <c r="BNS40" s="20"/>
      <c r="BNT40" s="18"/>
      <c r="BOG40" s="20"/>
      <c r="BOH40" s="18"/>
      <c r="BOU40" s="20"/>
      <c r="BOV40" s="18"/>
      <c r="BPI40" s="20"/>
      <c r="BPJ40" s="18"/>
      <c r="BPW40" s="20"/>
      <c r="BPX40" s="18"/>
      <c r="BQK40" s="20"/>
      <c r="BQL40" s="18"/>
      <c r="BQY40" s="20"/>
      <c r="BQZ40" s="18"/>
      <c r="BRM40" s="20"/>
      <c r="BRN40" s="18"/>
      <c r="BSA40" s="20"/>
      <c r="BSB40" s="18"/>
      <c r="BSO40" s="20"/>
      <c r="BSP40" s="18"/>
      <c r="BTC40" s="20"/>
      <c r="BTD40" s="18"/>
      <c r="BTQ40" s="20"/>
      <c r="BTR40" s="18"/>
      <c r="BUE40" s="20"/>
      <c r="BUF40" s="18"/>
      <c r="BUS40" s="20"/>
      <c r="BUT40" s="18"/>
      <c r="BVG40" s="20"/>
      <c r="BVH40" s="18"/>
      <c r="BVU40" s="20"/>
      <c r="BVV40" s="18"/>
      <c r="BWI40" s="20"/>
      <c r="BWJ40" s="18"/>
      <c r="BWW40" s="20"/>
      <c r="BWX40" s="18"/>
      <c r="BXK40" s="20"/>
      <c r="BXL40" s="18"/>
      <c r="BXY40" s="20"/>
      <c r="BXZ40" s="18"/>
      <c r="BYM40" s="20"/>
      <c r="BYN40" s="18"/>
      <c r="BZA40" s="20"/>
      <c r="BZB40" s="18"/>
      <c r="BZO40" s="20"/>
      <c r="BZP40" s="18"/>
      <c r="CAC40" s="20"/>
      <c r="CAD40" s="18"/>
      <c r="CAQ40" s="20"/>
      <c r="CAR40" s="18"/>
      <c r="CBE40" s="20"/>
      <c r="CBF40" s="18"/>
      <c r="CBS40" s="20"/>
      <c r="CBT40" s="18"/>
      <c r="CCG40" s="20"/>
      <c r="CCH40" s="18"/>
      <c r="CCU40" s="20"/>
      <c r="CCV40" s="18"/>
      <c r="CDI40" s="20"/>
      <c r="CDJ40" s="18"/>
      <c r="CDW40" s="20"/>
      <c r="CDX40" s="18"/>
      <c r="CEK40" s="20"/>
      <c r="CEL40" s="18"/>
      <c r="CEY40" s="20"/>
      <c r="CEZ40" s="18"/>
      <c r="CFM40" s="20"/>
      <c r="CFN40" s="18"/>
      <c r="CGA40" s="20"/>
      <c r="CGB40" s="18"/>
      <c r="CGO40" s="20"/>
      <c r="CGP40" s="18"/>
      <c r="CHC40" s="20"/>
      <c r="CHD40" s="18"/>
      <c r="CHQ40" s="20"/>
      <c r="CHR40" s="18"/>
      <c r="CIE40" s="20"/>
      <c r="CIF40" s="18"/>
      <c r="CIS40" s="20"/>
      <c r="CIT40" s="18"/>
      <c r="CJG40" s="20"/>
      <c r="CJH40" s="18"/>
      <c r="CJU40" s="20"/>
      <c r="CJV40" s="18"/>
      <c r="CKI40" s="20"/>
      <c r="CKJ40" s="18"/>
      <c r="CKW40" s="20"/>
      <c r="CKX40" s="18"/>
      <c r="CLK40" s="20"/>
      <c r="CLL40" s="18"/>
      <c r="CLY40" s="20"/>
      <c r="CLZ40" s="18"/>
      <c r="CMM40" s="20"/>
      <c r="CMN40" s="18"/>
      <c r="CNA40" s="20"/>
      <c r="CNB40" s="18"/>
      <c r="CNO40" s="20"/>
      <c r="CNP40" s="18"/>
      <c r="COC40" s="20"/>
      <c r="COD40" s="18"/>
      <c r="COQ40" s="20"/>
      <c r="COR40" s="18"/>
      <c r="CPE40" s="20"/>
      <c r="CPF40" s="18"/>
      <c r="CPS40" s="20"/>
      <c r="CPT40" s="18"/>
      <c r="CQG40" s="20"/>
      <c r="CQH40" s="18"/>
      <c r="CQU40" s="20"/>
      <c r="CQV40" s="18"/>
      <c r="CRI40" s="20"/>
      <c r="CRJ40" s="18"/>
      <c r="CRW40" s="20"/>
      <c r="CRX40" s="18"/>
      <c r="CSK40" s="20"/>
      <c r="CSL40" s="18"/>
      <c r="CSY40" s="20"/>
      <c r="CSZ40" s="18"/>
      <c r="CTM40" s="20"/>
      <c r="CTN40" s="18"/>
      <c r="CUA40" s="20"/>
      <c r="CUB40" s="18"/>
      <c r="CUO40" s="20"/>
      <c r="CUP40" s="18"/>
      <c r="CVC40" s="20"/>
      <c r="CVD40" s="18"/>
      <c r="CVQ40" s="20"/>
      <c r="CVR40" s="18"/>
      <c r="CWE40" s="20"/>
      <c r="CWF40" s="18"/>
      <c r="CWS40" s="20"/>
      <c r="CWT40" s="18"/>
      <c r="CXG40" s="20"/>
      <c r="CXH40" s="18"/>
      <c r="CXU40" s="20"/>
      <c r="CXV40" s="18"/>
      <c r="CYI40" s="20"/>
      <c r="CYJ40" s="18"/>
      <c r="CYW40" s="20"/>
      <c r="CYX40" s="18"/>
      <c r="CZK40" s="20"/>
      <c r="CZL40" s="18"/>
      <c r="CZY40" s="20"/>
      <c r="CZZ40" s="18"/>
      <c r="DAM40" s="20"/>
      <c r="DAN40" s="18"/>
      <c r="DBA40" s="20"/>
      <c r="DBB40" s="18"/>
      <c r="DBO40" s="20"/>
      <c r="DBP40" s="18"/>
      <c r="DCC40" s="20"/>
      <c r="DCD40" s="18"/>
      <c r="DCQ40" s="20"/>
      <c r="DCR40" s="18"/>
      <c r="DDE40" s="20"/>
      <c r="DDF40" s="18"/>
      <c r="DDS40" s="20"/>
      <c r="DDT40" s="18"/>
      <c r="DEG40" s="20"/>
      <c r="DEH40" s="18"/>
      <c r="DEU40" s="20"/>
      <c r="DEV40" s="18"/>
      <c r="DFI40" s="20"/>
      <c r="DFJ40" s="18"/>
      <c r="DFW40" s="20"/>
      <c r="DFX40" s="18"/>
      <c r="DGK40" s="20"/>
      <c r="DGL40" s="18"/>
      <c r="DGY40" s="20"/>
      <c r="DGZ40" s="18"/>
      <c r="DHM40" s="20"/>
      <c r="DHN40" s="18"/>
      <c r="DIA40" s="20"/>
      <c r="DIB40" s="18"/>
      <c r="DIO40" s="20"/>
      <c r="DIP40" s="18"/>
      <c r="DJC40" s="20"/>
      <c r="DJD40" s="18"/>
      <c r="DJQ40" s="20"/>
      <c r="DJR40" s="18"/>
      <c r="DKE40" s="20"/>
      <c r="DKF40" s="18"/>
      <c r="DKS40" s="20"/>
      <c r="DKT40" s="18"/>
      <c r="DLG40" s="20"/>
      <c r="DLH40" s="18"/>
      <c r="DLU40" s="20"/>
      <c r="DLV40" s="18"/>
      <c r="DMI40" s="20"/>
      <c r="DMJ40" s="18"/>
      <c r="DMW40" s="20"/>
      <c r="DMX40" s="18"/>
      <c r="DNK40" s="20"/>
      <c r="DNL40" s="18"/>
      <c r="DNY40" s="20"/>
      <c r="DNZ40" s="18"/>
      <c r="DOM40" s="20"/>
      <c r="DON40" s="18"/>
      <c r="DPA40" s="20"/>
      <c r="DPB40" s="18"/>
      <c r="DPO40" s="20"/>
      <c r="DPP40" s="18"/>
      <c r="DQC40" s="20"/>
      <c r="DQD40" s="18"/>
      <c r="DQQ40" s="20"/>
      <c r="DQR40" s="18"/>
      <c r="DRE40" s="20"/>
      <c r="DRF40" s="18"/>
      <c r="DRS40" s="20"/>
      <c r="DRT40" s="18"/>
      <c r="DSG40" s="20"/>
      <c r="DSH40" s="18"/>
      <c r="DSU40" s="20"/>
      <c r="DSV40" s="18"/>
      <c r="DTI40" s="20"/>
      <c r="DTJ40" s="18"/>
      <c r="DTW40" s="20"/>
      <c r="DTX40" s="18"/>
      <c r="DUK40" s="20"/>
      <c r="DUL40" s="18"/>
      <c r="DUY40" s="20"/>
      <c r="DUZ40" s="18"/>
      <c r="DVM40" s="20"/>
      <c r="DVN40" s="18"/>
      <c r="DWA40" s="20"/>
      <c r="DWB40" s="18"/>
      <c r="DWO40" s="20"/>
      <c r="DWP40" s="18"/>
      <c r="DXC40" s="20"/>
      <c r="DXD40" s="18"/>
      <c r="DXQ40" s="20"/>
      <c r="DXR40" s="18"/>
      <c r="DYE40" s="20"/>
      <c r="DYF40" s="18"/>
      <c r="DYS40" s="20"/>
      <c r="DYT40" s="18"/>
      <c r="DZG40" s="20"/>
      <c r="DZH40" s="18"/>
      <c r="DZU40" s="20"/>
      <c r="DZV40" s="18"/>
      <c r="EAI40" s="20"/>
      <c r="EAJ40" s="18"/>
      <c r="EAW40" s="20"/>
      <c r="EAX40" s="18"/>
      <c r="EBK40" s="20"/>
      <c r="EBL40" s="18"/>
      <c r="EBY40" s="20"/>
      <c r="EBZ40" s="18"/>
      <c r="ECM40" s="20"/>
      <c r="ECN40" s="18"/>
      <c r="EDA40" s="20"/>
      <c r="EDB40" s="18"/>
      <c r="EDO40" s="20"/>
      <c r="EDP40" s="18"/>
      <c r="EEC40" s="20"/>
      <c r="EED40" s="18"/>
      <c r="EEQ40" s="20"/>
      <c r="EER40" s="18"/>
      <c r="EFE40" s="20"/>
      <c r="EFF40" s="18"/>
      <c r="EFS40" s="20"/>
      <c r="EFT40" s="18"/>
      <c r="EGG40" s="20"/>
      <c r="EGH40" s="18"/>
      <c r="EGU40" s="20"/>
      <c r="EGV40" s="18"/>
      <c r="EHI40" s="20"/>
      <c r="EHJ40" s="18"/>
      <c r="EHW40" s="20"/>
      <c r="EHX40" s="18"/>
      <c r="EIK40" s="20"/>
      <c r="EIL40" s="18"/>
      <c r="EIY40" s="20"/>
      <c r="EIZ40" s="18"/>
      <c r="EJM40" s="20"/>
      <c r="EJN40" s="18"/>
      <c r="EKA40" s="20"/>
      <c r="EKB40" s="18"/>
      <c r="EKO40" s="20"/>
      <c r="EKP40" s="18"/>
      <c r="ELC40" s="20"/>
      <c r="ELD40" s="18"/>
      <c r="ELQ40" s="20"/>
      <c r="ELR40" s="18"/>
      <c r="EME40" s="20"/>
      <c r="EMF40" s="18"/>
      <c r="EMS40" s="20"/>
      <c r="EMT40" s="18"/>
      <c r="ENG40" s="20"/>
      <c r="ENH40" s="18"/>
      <c r="ENU40" s="20"/>
      <c r="ENV40" s="18"/>
      <c r="EOI40" s="20"/>
      <c r="EOJ40" s="18"/>
      <c r="EOW40" s="20"/>
      <c r="EOX40" s="18"/>
      <c r="EPK40" s="20"/>
      <c r="EPL40" s="18"/>
      <c r="EPY40" s="20"/>
      <c r="EPZ40" s="18"/>
      <c r="EQM40" s="20"/>
      <c r="EQN40" s="18"/>
      <c r="ERA40" s="20"/>
      <c r="ERB40" s="18"/>
      <c r="ERO40" s="20"/>
      <c r="ERP40" s="18"/>
      <c r="ESC40" s="20"/>
      <c r="ESD40" s="18"/>
      <c r="ESQ40" s="20"/>
      <c r="ESR40" s="18"/>
      <c r="ETE40" s="20"/>
      <c r="ETF40" s="18"/>
      <c r="ETS40" s="20"/>
      <c r="ETT40" s="18"/>
      <c r="EUG40" s="20"/>
      <c r="EUH40" s="18"/>
      <c r="EUU40" s="20"/>
      <c r="EUV40" s="18"/>
      <c r="EVI40" s="20"/>
      <c r="EVJ40" s="18"/>
      <c r="EVW40" s="20"/>
      <c r="EVX40" s="18"/>
      <c r="EWK40" s="20"/>
      <c r="EWL40" s="18"/>
      <c r="EWY40" s="20"/>
      <c r="EWZ40" s="18"/>
      <c r="EXM40" s="20"/>
      <c r="EXN40" s="18"/>
      <c r="EYA40" s="20"/>
      <c r="EYB40" s="18"/>
      <c r="EYO40" s="20"/>
      <c r="EYP40" s="18"/>
      <c r="EZC40" s="20"/>
      <c r="EZD40" s="18"/>
      <c r="EZQ40" s="20"/>
      <c r="EZR40" s="18"/>
      <c r="FAE40" s="20"/>
      <c r="FAF40" s="18"/>
      <c r="FAS40" s="20"/>
      <c r="FAT40" s="18"/>
      <c r="FBG40" s="20"/>
      <c r="FBH40" s="18"/>
      <c r="FBU40" s="20"/>
      <c r="FBV40" s="18"/>
      <c r="FCI40" s="20"/>
      <c r="FCJ40" s="18"/>
      <c r="FCW40" s="20"/>
      <c r="FCX40" s="18"/>
      <c r="FDK40" s="20"/>
      <c r="FDL40" s="18"/>
      <c r="FDY40" s="20"/>
      <c r="FDZ40" s="18"/>
      <c r="FEM40" s="20"/>
      <c r="FEN40" s="18"/>
      <c r="FFA40" s="20"/>
      <c r="FFB40" s="18"/>
      <c r="FFO40" s="20"/>
      <c r="FFP40" s="18"/>
      <c r="FGC40" s="20"/>
      <c r="FGD40" s="18"/>
      <c r="FGQ40" s="20"/>
      <c r="FGR40" s="18"/>
      <c r="FHE40" s="20"/>
      <c r="FHF40" s="18"/>
      <c r="FHS40" s="20"/>
      <c r="FHT40" s="18"/>
      <c r="FIG40" s="20"/>
      <c r="FIH40" s="18"/>
      <c r="FIU40" s="20"/>
      <c r="FIV40" s="18"/>
      <c r="FJI40" s="20"/>
      <c r="FJJ40" s="18"/>
      <c r="FJW40" s="20"/>
      <c r="FJX40" s="18"/>
      <c r="FKK40" s="20"/>
      <c r="FKL40" s="18"/>
      <c r="FKY40" s="20"/>
      <c r="FKZ40" s="18"/>
      <c r="FLM40" s="20"/>
      <c r="FLN40" s="18"/>
      <c r="FMA40" s="20"/>
      <c r="FMB40" s="18"/>
      <c r="FMO40" s="20"/>
      <c r="FMP40" s="18"/>
      <c r="FNC40" s="20"/>
      <c r="FND40" s="18"/>
      <c r="FNQ40" s="20"/>
      <c r="FNR40" s="18"/>
      <c r="FOE40" s="20"/>
      <c r="FOF40" s="18"/>
      <c r="FOS40" s="20"/>
      <c r="FOT40" s="18"/>
      <c r="FPG40" s="20"/>
      <c r="FPH40" s="18"/>
      <c r="FPU40" s="20"/>
      <c r="FPV40" s="18"/>
      <c r="FQI40" s="20"/>
      <c r="FQJ40" s="18"/>
      <c r="FQW40" s="20"/>
      <c r="FQX40" s="18"/>
      <c r="FRK40" s="20"/>
      <c r="FRL40" s="18"/>
      <c r="FRY40" s="20"/>
      <c r="FRZ40" s="18"/>
      <c r="FSM40" s="20"/>
      <c r="FSN40" s="18"/>
      <c r="FTA40" s="20"/>
      <c r="FTB40" s="18"/>
      <c r="FTO40" s="20"/>
      <c r="FTP40" s="18"/>
      <c r="FUC40" s="20"/>
      <c r="FUD40" s="18"/>
      <c r="FUQ40" s="20"/>
      <c r="FUR40" s="18"/>
      <c r="FVE40" s="20"/>
      <c r="FVF40" s="18"/>
      <c r="FVS40" s="20"/>
      <c r="FVT40" s="18"/>
      <c r="FWG40" s="20"/>
      <c r="FWH40" s="18"/>
      <c r="FWU40" s="20"/>
      <c r="FWV40" s="18"/>
      <c r="FXI40" s="20"/>
      <c r="FXJ40" s="18"/>
      <c r="FXW40" s="20"/>
      <c r="FXX40" s="18"/>
      <c r="FYK40" s="20"/>
      <c r="FYL40" s="18"/>
      <c r="FYY40" s="20"/>
      <c r="FYZ40" s="18"/>
      <c r="FZM40" s="20"/>
      <c r="FZN40" s="18"/>
      <c r="GAA40" s="20"/>
      <c r="GAB40" s="18"/>
      <c r="GAO40" s="20"/>
      <c r="GAP40" s="18"/>
      <c r="GBC40" s="20"/>
      <c r="GBD40" s="18"/>
      <c r="GBQ40" s="20"/>
      <c r="GBR40" s="18"/>
      <c r="GCE40" s="20"/>
      <c r="GCF40" s="18"/>
      <c r="GCS40" s="20"/>
      <c r="GCT40" s="18"/>
      <c r="GDG40" s="20"/>
      <c r="GDH40" s="18"/>
      <c r="GDU40" s="20"/>
      <c r="GDV40" s="18"/>
      <c r="GEI40" s="20"/>
      <c r="GEJ40" s="18"/>
      <c r="GEW40" s="20"/>
      <c r="GEX40" s="18"/>
      <c r="GFK40" s="20"/>
      <c r="GFL40" s="18"/>
      <c r="GFY40" s="20"/>
      <c r="GFZ40" s="18"/>
      <c r="GGM40" s="20"/>
      <c r="GGN40" s="18"/>
      <c r="GHA40" s="20"/>
      <c r="GHB40" s="18"/>
      <c r="GHO40" s="20"/>
      <c r="GHP40" s="18"/>
      <c r="GIC40" s="20"/>
      <c r="GID40" s="18"/>
      <c r="GIQ40" s="20"/>
      <c r="GIR40" s="18"/>
      <c r="GJE40" s="20"/>
      <c r="GJF40" s="18"/>
      <c r="GJS40" s="20"/>
      <c r="GJT40" s="18"/>
      <c r="GKG40" s="20"/>
      <c r="GKH40" s="18"/>
      <c r="GKU40" s="20"/>
      <c r="GKV40" s="18"/>
      <c r="GLI40" s="20"/>
      <c r="GLJ40" s="18"/>
      <c r="GLW40" s="20"/>
      <c r="GLX40" s="18"/>
      <c r="GMK40" s="20"/>
      <c r="GML40" s="18"/>
      <c r="GMY40" s="20"/>
      <c r="GMZ40" s="18"/>
      <c r="GNM40" s="20"/>
      <c r="GNN40" s="18"/>
      <c r="GOA40" s="20"/>
      <c r="GOB40" s="18"/>
      <c r="GOO40" s="20"/>
      <c r="GOP40" s="18"/>
      <c r="GPC40" s="20"/>
      <c r="GPD40" s="18"/>
      <c r="GPQ40" s="20"/>
      <c r="GPR40" s="18"/>
      <c r="GQE40" s="20"/>
      <c r="GQF40" s="18"/>
      <c r="GQS40" s="20"/>
      <c r="GQT40" s="18"/>
      <c r="GRG40" s="20"/>
      <c r="GRH40" s="18"/>
      <c r="GRU40" s="20"/>
      <c r="GRV40" s="18"/>
      <c r="GSI40" s="20"/>
      <c r="GSJ40" s="18"/>
      <c r="GSW40" s="20"/>
      <c r="GSX40" s="18"/>
      <c r="GTK40" s="20"/>
      <c r="GTL40" s="18"/>
      <c r="GTY40" s="20"/>
      <c r="GTZ40" s="18"/>
      <c r="GUM40" s="20"/>
      <c r="GUN40" s="18"/>
      <c r="GVA40" s="20"/>
      <c r="GVB40" s="18"/>
      <c r="GVO40" s="20"/>
      <c r="GVP40" s="18"/>
      <c r="GWC40" s="20"/>
      <c r="GWD40" s="18"/>
      <c r="GWQ40" s="20"/>
      <c r="GWR40" s="18"/>
      <c r="GXE40" s="20"/>
      <c r="GXF40" s="18"/>
      <c r="GXS40" s="20"/>
      <c r="GXT40" s="18"/>
      <c r="GYG40" s="20"/>
      <c r="GYH40" s="18"/>
      <c r="GYU40" s="20"/>
      <c r="GYV40" s="18"/>
      <c r="GZI40" s="20"/>
      <c r="GZJ40" s="18"/>
      <c r="GZW40" s="20"/>
      <c r="GZX40" s="18"/>
      <c r="HAK40" s="20"/>
      <c r="HAL40" s="18"/>
      <c r="HAY40" s="20"/>
      <c r="HAZ40" s="18"/>
      <c r="HBM40" s="20"/>
      <c r="HBN40" s="18"/>
      <c r="HCA40" s="20"/>
      <c r="HCB40" s="18"/>
      <c r="HCO40" s="20"/>
      <c r="HCP40" s="18"/>
      <c r="HDC40" s="20"/>
      <c r="HDD40" s="18"/>
      <c r="HDQ40" s="20"/>
      <c r="HDR40" s="18"/>
      <c r="HEE40" s="20"/>
      <c r="HEF40" s="18"/>
      <c r="HES40" s="20"/>
      <c r="HET40" s="18"/>
      <c r="HFG40" s="20"/>
      <c r="HFH40" s="18"/>
      <c r="HFU40" s="20"/>
      <c r="HFV40" s="18"/>
      <c r="HGI40" s="20"/>
      <c r="HGJ40" s="18"/>
      <c r="HGW40" s="20"/>
      <c r="HGX40" s="18"/>
      <c r="HHK40" s="20"/>
      <c r="HHL40" s="18"/>
      <c r="HHY40" s="20"/>
      <c r="HHZ40" s="18"/>
      <c r="HIM40" s="20"/>
      <c r="HIN40" s="18"/>
      <c r="HJA40" s="20"/>
      <c r="HJB40" s="18"/>
      <c r="HJO40" s="20"/>
      <c r="HJP40" s="18"/>
      <c r="HKC40" s="20"/>
      <c r="HKD40" s="18"/>
      <c r="HKQ40" s="20"/>
      <c r="HKR40" s="18"/>
      <c r="HLE40" s="20"/>
      <c r="HLF40" s="18"/>
      <c r="HLS40" s="20"/>
      <c r="HLT40" s="18"/>
      <c r="HMG40" s="20"/>
      <c r="HMH40" s="18"/>
      <c r="HMU40" s="20"/>
      <c r="HMV40" s="18"/>
      <c r="HNI40" s="20"/>
      <c r="HNJ40" s="18"/>
      <c r="HNW40" s="20"/>
      <c r="HNX40" s="18"/>
      <c r="HOK40" s="20"/>
      <c r="HOL40" s="18"/>
      <c r="HOY40" s="20"/>
      <c r="HOZ40" s="18"/>
      <c r="HPM40" s="20"/>
      <c r="HPN40" s="18"/>
      <c r="HQA40" s="20"/>
      <c r="HQB40" s="18"/>
      <c r="HQO40" s="20"/>
      <c r="HQP40" s="18"/>
      <c r="HRC40" s="20"/>
      <c r="HRD40" s="18"/>
      <c r="HRQ40" s="20"/>
      <c r="HRR40" s="18"/>
      <c r="HSE40" s="20"/>
      <c r="HSF40" s="18"/>
      <c r="HSS40" s="20"/>
      <c r="HST40" s="18"/>
      <c r="HTG40" s="20"/>
      <c r="HTH40" s="18"/>
      <c r="HTU40" s="20"/>
      <c r="HTV40" s="18"/>
      <c r="HUI40" s="20"/>
      <c r="HUJ40" s="18"/>
      <c r="HUW40" s="20"/>
      <c r="HUX40" s="18"/>
      <c r="HVK40" s="20"/>
      <c r="HVL40" s="18"/>
      <c r="HVY40" s="20"/>
      <c r="HVZ40" s="18"/>
      <c r="HWM40" s="20"/>
      <c r="HWN40" s="18"/>
      <c r="HXA40" s="20"/>
      <c r="HXB40" s="18"/>
      <c r="HXO40" s="20"/>
      <c r="HXP40" s="18"/>
      <c r="HYC40" s="20"/>
      <c r="HYD40" s="18"/>
      <c r="HYQ40" s="20"/>
      <c r="HYR40" s="18"/>
      <c r="HZE40" s="20"/>
      <c r="HZF40" s="18"/>
      <c r="HZS40" s="20"/>
      <c r="HZT40" s="18"/>
      <c r="IAG40" s="20"/>
      <c r="IAH40" s="18"/>
      <c r="IAU40" s="20"/>
      <c r="IAV40" s="18"/>
      <c r="IBI40" s="20"/>
      <c r="IBJ40" s="18"/>
      <c r="IBW40" s="20"/>
      <c r="IBX40" s="18"/>
      <c r="ICK40" s="20"/>
      <c r="ICL40" s="18"/>
      <c r="ICY40" s="20"/>
      <c r="ICZ40" s="18"/>
      <c r="IDM40" s="20"/>
      <c r="IDN40" s="18"/>
      <c r="IEA40" s="20"/>
      <c r="IEB40" s="18"/>
      <c r="IEO40" s="20"/>
      <c r="IEP40" s="18"/>
      <c r="IFC40" s="20"/>
      <c r="IFD40" s="18"/>
      <c r="IFQ40" s="20"/>
      <c r="IFR40" s="18"/>
      <c r="IGE40" s="20"/>
      <c r="IGF40" s="18"/>
      <c r="IGS40" s="20"/>
      <c r="IGT40" s="18"/>
      <c r="IHG40" s="20"/>
      <c r="IHH40" s="18"/>
      <c r="IHU40" s="20"/>
      <c r="IHV40" s="18"/>
      <c r="III40" s="20"/>
      <c r="IIJ40" s="18"/>
      <c r="IIW40" s="20"/>
      <c r="IIX40" s="18"/>
      <c r="IJK40" s="20"/>
      <c r="IJL40" s="18"/>
      <c r="IJY40" s="20"/>
      <c r="IJZ40" s="18"/>
      <c r="IKM40" s="20"/>
      <c r="IKN40" s="18"/>
      <c r="ILA40" s="20"/>
      <c r="ILB40" s="18"/>
      <c r="ILO40" s="20"/>
      <c r="ILP40" s="18"/>
      <c r="IMC40" s="20"/>
      <c r="IMD40" s="18"/>
      <c r="IMQ40" s="20"/>
      <c r="IMR40" s="18"/>
      <c r="INE40" s="20"/>
      <c r="INF40" s="18"/>
      <c r="INS40" s="20"/>
      <c r="INT40" s="18"/>
      <c r="IOG40" s="20"/>
      <c r="IOH40" s="18"/>
      <c r="IOU40" s="20"/>
      <c r="IOV40" s="18"/>
      <c r="IPI40" s="20"/>
      <c r="IPJ40" s="18"/>
      <c r="IPW40" s="20"/>
      <c r="IPX40" s="18"/>
      <c r="IQK40" s="20"/>
      <c r="IQL40" s="18"/>
      <c r="IQY40" s="20"/>
      <c r="IQZ40" s="18"/>
      <c r="IRM40" s="20"/>
      <c r="IRN40" s="18"/>
      <c r="ISA40" s="20"/>
      <c r="ISB40" s="18"/>
      <c r="ISO40" s="20"/>
      <c r="ISP40" s="18"/>
      <c r="ITC40" s="20"/>
      <c r="ITD40" s="18"/>
      <c r="ITQ40" s="20"/>
      <c r="ITR40" s="18"/>
      <c r="IUE40" s="20"/>
      <c r="IUF40" s="18"/>
      <c r="IUS40" s="20"/>
      <c r="IUT40" s="18"/>
      <c r="IVG40" s="20"/>
      <c r="IVH40" s="18"/>
      <c r="IVU40" s="20"/>
      <c r="IVV40" s="18"/>
      <c r="IWI40" s="20"/>
      <c r="IWJ40" s="18"/>
      <c r="IWW40" s="20"/>
      <c r="IWX40" s="18"/>
      <c r="IXK40" s="20"/>
      <c r="IXL40" s="18"/>
      <c r="IXY40" s="20"/>
      <c r="IXZ40" s="18"/>
      <c r="IYM40" s="20"/>
      <c r="IYN40" s="18"/>
      <c r="IZA40" s="20"/>
      <c r="IZB40" s="18"/>
      <c r="IZO40" s="20"/>
      <c r="IZP40" s="18"/>
      <c r="JAC40" s="20"/>
      <c r="JAD40" s="18"/>
      <c r="JAQ40" s="20"/>
      <c r="JAR40" s="18"/>
      <c r="JBE40" s="20"/>
      <c r="JBF40" s="18"/>
      <c r="JBS40" s="20"/>
      <c r="JBT40" s="18"/>
      <c r="JCG40" s="20"/>
      <c r="JCH40" s="18"/>
      <c r="JCU40" s="20"/>
      <c r="JCV40" s="18"/>
      <c r="JDI40" s="20"/>
      <c r="JDJ40" s="18"/>
      <c r="JDW40" s="20"/>
      <c r="JDX40" s="18"/>
      <c r="JEK40" s="20"/>
      <c r="JEL40" s="18"/>
      <c r="JEY40" s="20"/>
      <c r="JEZ40" s="18"/>
      <c r="JFM40" s="20"/>
      <c r="JFN40" s="18"/>
      <c r="JGA40" s="20"/>
      <c r="JGB40" s="18"/>
      <c r="JGO40" s="20"/>
      <c r="JGP40" s="18"/>
      <c r="JHC40" s="20"/>
      <c r="JHD40" s="18"/>
      <c r="JHQ40" s="20"/>
      <c r="JHR40" s="18"/>
      <c r="JIE40" s="20"/>
      <c r="JIF40" s="18"/>
      <c r="JIS40" s="20"/>
      <c r="JIT40" s="18"/>
      <c r="JJG40" s="20"/>
      <c r="JJH40" s="18"/>
      <c r="JJU40" s="20"/>
      <c r="JJV40" s="18"/>
      <c r="JKI40" s="20"/>
      <c r="JKJ40" s="18"/>
      <c r="JKW40" s="20"/>
      <c r="JKX40" s="18"/>
      <c r="JLK40" s="20"/>
      <c r="JLL40" s="18"/>
      <c r="JLY40" s="20"/>
      <c r="JLZ40" s="18"/>
      <c r="JMM40" s="20"/>
      <c r="JMN40" s="18"/>
      <c r="JNA40" s="20"/>
      <c r="JNB40" s="18"/>
      <c r="JNO40" s="20"/>
      <c r="JNP40" s="18"/>
      <c r="JOC40" s="20"/>
      <c r="JOD40" s="18"/>
      <c r="JOQ40" s="20"/>
      <c r="JOR40" s="18"/>
      <c r="JPE40" s="20"/>
      <c r="JPF40" s="18"/>
      <c r="JPS40" s="20"/>
      <c r="JPT40" s="18"/>
      <c r="JQG40" s="20"/>
      <c r="JQH40" s="18"/>
      <c r="JQU40" s="20"/>
      <c r="JQV40" s="18"/>
      <c r="JRI40" s="20"/>
      <c r="JRJ40" s="18"/>
      <c r="JRW40" s="20"/>
      <c r="JRX40" s="18"/>
      <c r="JSK40" s="20"/>
      <c r="JSL40" s="18"/>
      <c r="JSY40" s="20"/>
      <c r="JSZ40" s="18"/>
      <c r="JTM40" s="20"/>
      <c r="JTN40" s="18"/>
      <c r="JUA40" s="20"/>
      <c r="JUB40" s="18"/>
      <c r="JUO40" s="20"/>
      <c r="JUP40" s="18"/>
      <c r="JVC40" s="20"/>
      <c r="JVD40" s="18"/>
      <c r="JVQ40" s="20"/>
      <c r="JVR40" s="18"/>
      <c r="JWE40" s="20"/>
      <c r="JWF40" s="18"/>
      <c r="JWS40" s="20"/>
      <c r="JWT40" s="18"/>
      <c r="JXG40" s="20"/>
      <c r="JXH40" s="18"/>
      <c r="JXU40" s="20"/>
      <c r="JXV40" s="18"/>
      <c r="JYI40" s="20"/>
      <c r="JYJ40" s="18"/>
      <c r="JYW40" s="20"/>
      <c r="JYX40" s="18"/>
      <c r="JZK40" s="20"/>
      <c r="JZL40" s="18"/>
      <c r="JZY40" s="20"/>
      <c r="JZZ40" s="18"/>
      <c r="KAM40" s="20"/>
      <c r="KAN40" s="18"/>
      <c r="KBA40" s="20"/>
      <c r="KBB40" s="18"/>
      <c r="KBO40" s="20"/>
      <c r="KBP40" s="18"/>
      <c r="KCC40" s="20"/>
      <c r="KCD40" s="18"/>
      <c r="KCQ40" s="20"/>
      <c r="KCR40" s="18"/>
      <c r="KDE40" s="20"/>
      <c r="KDF40" s="18"/>
      <c r="KDS40" s="20"/>
      <c r="KDT40" s="18"/>
      <c r="KEG40" s="20"/>
      <c r="KEH40" s="18"/>
      <c r="KEU40" s="20"/>
      <c r="KEV40" s="18"/>
      <c r="KFI40" s="20"/>
      <c r="KFJ40" s="18"/>
      <c r="KFW40" s="20"/>
      <c r="KFX40" s="18"/>
      <c r="KGK40" s="20"/>
      <c r="KGL40" s="18"/>
      <c r="KGY40" s="20"/>
      <c r="KGZ40" s="18"/>
      <c r="KHM40" s="20"/>
      <c r="KHN40" s="18"/>
      <c r="KIA40" s="20"/>
      <c r="KIB40" s="18"/>
      <c r="KIO40" s="20"/>
      <c r="KIP40" s="18"/>
      <c r="KJC40" s="20"/>
      <c r="KJD40" s="18"/>
      <c r="KJQ40" s="20"/>
      <c r="KJR40" s="18"/>
      <c r="KKE40" s="20"/>
      <c r="KKF40" s="18"/>
      <c r="KKS40" s="20"/>
      <c r="KKT40" s="18"/>
      <c r="KLG40" s="20"/>
      <c r="KLH40" s="18"/>
      <c r="KLU40" s="20"/>
      <c r="KLV40" s="18"/>
      <c r="KMI40" s="20"/>
      <c r="KMJ40" s="18"/>
      <c r="KMW40" s="20"/>
      <c r="KMX40" s="18"/>
      <c r="KNK40" s="20"/>
      <c r="KNL40" s="18"/>
      <c r="KNY40" s="20"/>
      <c r="KNZ40" s="18"/>
      <c r="KOM40" s="20"/>
      <c r="KON40" s="18"/>
      <c r="KPA40" s="20"/>
      <c r="KPB40" s="18"/>
      <c r="KPO40" s="20"/>
      <c r="KPP40" s="18"/>
      <c r="KQC40" s="20"/>
      <c r="KQD40" s="18"/>
      <c r="KQQ40" s="20"/>
      <c r="KQR40" s="18"/>
      <c r="KRE40" s="20"/>
      <c r="KRF40" s="18"/>
      <c r="KRS40" s="20"/>
      <c r="KRT40" s="18"/>
      <c r="KSG40" s="20"/>
      <c r="KSH40" s="18"/>
      <c r="KSU40" s="20"/>
      <c r="KSV40" s="18"/>
      <c r="KTI40" s="20"/>
      <c r="KTJ40" s="18"/>
      <c r="KTW40" s="20"/>
      <c r="KTX40" s="18"/>
      <c r="KUK40" s="20"/>
      <c r="KUL40" s="18"/>
      <c r="KUY40" s="20"/>
      <c r="KUZ40" s="18"/>
      <c r="KVM40" s="20"/>
      <c r="KVN40" s="18"/>
      <c r="KWA40" s="20"/>
      <c r="KWB40" s="18"/>
      <c r="KWO40" s="20"/>
      <c r="KWP40" s="18"/>
      <c r="KXC40" s="20"/>
      <c r="KXD40" s="18"/>
      <c r="KXQ40" s="20"/>
      <c r="KXR40" s="18"/>
      <c r="KYE40" s="20"/>
      <c r="KYF40" s="18"/>
      <c r="KYS40" s="20"/>
      <c r="KYT40" s="18"/>
      <c r="KZG40" s="20"/>
      <c r="KZH40" s="18"/>
      <c r="KZU40" s="20"/>
      <c r="KZV40" s="18"/>
      <c r="LAI40" s="20"/>
      <c r="LAJ40" s="18"/>
      <c r="LAW40" s="20"/>
      <c r="LAX40" s="18"/>
      <c r="LBK40" s="20"/>
      <c r="LBL40" s="18"/>
      <c r="LBY40" s="20"/>
      <c r="LBZ40" s="18"/>
      <c r="LCM40" s="20"/>
      <c r="LCN40" s="18"/>
      <c r="LDA40" s="20"/>
      <c r="LDB40" s="18"/>
      <c r="LDO40" s="20"/>
      <c r="LDP40" s="18"/>
      <c r="LEC40" s="20"/>
      <c r="LED40" s="18"/>
      <c r="LEQ40" s="20"/>
      <c r="LER40" s="18"/>
      <c r="LFE40" s="20"/>
      <c r="LFF40" s="18"/>
      <c r="LFS40" s="20"/>
      <c r="LFT40" s="18"/>
      <c r="LGG40" s="20"/>
      <c r="LGH40" s="18"/>
      <c r="LGU40" s="20"/>
      <c r="LGV40" s="18"/>
      <c r="LHI40" s="20"/>
      <c r="LHJ40" s="18"/>
      <c r="LHW40" s="20"/>
      <c r="LHX40" s="18"/>
      <c r="LIK40" s="20"/>
      <c r="LIL40" s="18"/>
      <c r="LIY40" s="20"/>
      <c r="LIZ40" s="18"/>
      <c r="LJM40" s="20"/>
      <c r="LJN40" s="18"/>
      <c r="LKA40" s="20"/>
      <c r="LKB40" s="18"/>
      <c r="LKO40" s="20"/>
      <c r="LKP40" s="18"/>
      <c r="LLC40" s="20"/>
      <c r="LLD40" s="18"/>
      <c r="LLQ40" s="20"/>
      <c r="LLR40" s="18"/>
      <c r="LME40" s="20"/>
      <c r="LMF40" s="18"/>
      <c r="LMS40" s="20"/>
      <c r="LMT40" s="18"/>
      <c r="LNG40" s="20"/>
      <c r="LNH40" s="18"/>
      <c r="LNU40" s="20"/>
      <c r="LNV40" s="18"/>
      <c r="LOI40" s="20"/>
      <c r="LOJ40" s="18"/>
      <c r="LOW40" s="20"/>
      <c r="LOX40" s="18"/>
      <c r="LPK40" s="20"/>
      <c r="LPL40" s="18"/>
      <c r="LPY40" s="20"/>
      <c r="LPZ40" s="18"/>
      <c r="LQM40" s="20"/>
      <c r="LQN40" s="18"/>
      <c r="LRA40" s="20"/>
      <c r="LRB40" s="18"/>
      <c r="LRO40" s="20"/>
      <c r="LRP40" s="18"/>
      <c r="LSC40" s="20"/>
      <c r="LSD40" s="18"/>
      <c r="LSQ40" s="20"/>
      <c r="LSR40" s="18"/>
      <c r="LTE40" s="20"/>
      <c r="LTF40" s="18"/>
      <c r="LTS40" s="20"/>
      <c r="LTT40" s="18"/>
      <c r="LUG40" s="20"/>
      <c r="LUH40" s="18"/>
      <c r="LUU40" s="20"/>
      <c r="LUV40" s="18"/>
      <c r="LVI40" s="20"/>
      <c r="LVJ40" s="18"/>
      <c r="LVW40" s="20"/>
      <c r="LVX40" s="18"/>
      <c r="LWK40" s="20"/>
      <c r="LWL40" s="18"/>
      <c r="LWY40" s="20"/>
      <c r="LWZ40" s="18"/>
      <c r="LXM40" s="20"/>
      <c r="LXN40" s="18"/>
      <c r="LYA40" s="20"/>
      <c r="LYB40" s="18"/>
      <c r="LYO40" s="20"/>
      <c r="LYP40" s="18"/>
      <c r="LZC40" s="20"/>
      <c r="LZD40" s="18"/>
      <c r="LZQ40" s="20"/>
      <c r="LZR40" s="18"/>
      <c r="MAE40" s="20"/>
      <c r="MAF40" s="18"/>
      <c r="MAS40" s="20"/>
      <c r="MAT40" s="18"/>
      <c r="MBG40" s="20"/>
      <c r="MBH40" s="18"/>
      <c r="MBU40" s="20"/>
      <c r="MBV40" s="18"/>
      <c r="MCI40" s="20"/>
      <c r="MCJ40" s="18"/>
      <c r="MCW40" s="20"/>
      <c r="MCX40" s="18"/>
      <c r="MDK40" s="20"/>
      <c r="MDL40" s="18"/>
      <c r="MDY40" s="20"/>
      <c r="MDZ40" s="18"/>
      <c r="MEM40" s="20"/>
      <c r="MEN40" s="18"/>
      <c r="MFA40" s="20"/>
      <c r="MFB40" s="18"/>
      <c r="MFO40" s="20"/>
      <c r="MFP40" s="18"/>
      <c r="MGC40" s="20"/>
      <c r="MGD40" s="18"/>
      <c r="MGQ40" s="20"/>
      <c r="MGR40" s="18"/>
      <c r="MHE40" s="20"/>
      <c r="MHF40" s="18"/>
      <c r="MHS40" s="20"/>
      <c r="MHT40" s="18"/>
      <c r="MIG40" s="20"/>
      <c r="MIH40" s="18"/>
      <c r="MIU40" s="20"/>
      <c r="MIV40" s="18"/>
      <c r="MJI40" s="20"/>
      <c r="MJJ40" s="18"/>
      <c r="MJW40" s="20"/>
      <c r="MJX40" s="18"/>
      <c r="MKK40" s="20"/>
      <c r="MKL40" s="18"/>
      <c r="MKY40" s="20"/>
      <c r="MKZ40" s="18"/>
      <c r="MLM40" s="20"/>
      <c r="MLN40" s="18"/>
      <c r="MMA40" s="20"/>
      <c r="MMB40" s="18"/>
      <c r="MMO40" s="20"/>
      <c r="MMP40" s="18"/>
      <c r="MNC40" s="20"/>
      <c r="MND40" s="18"/>
      <c r="MNQ40" s="20"/>
      <c r="MNR40" s="18"/>
      <c r="MOE40" s="20"/>
      <c r="MOF40" s="18"/>
      <c r="MOS40" s="20"/>
      <c r="MOT40" s="18"/>
      <c r="MPG40" s="20"/>
      <c r="MPH40" s="18"/>
      <c r="MPU40" s="20"/>
      <c r="MPV40" s="18"/>
      <c r="MQI40" s="20"/>
      <c r="MQJ40" s="18"/>
      <c r="MQW40" s="20"/>
      <c r="MQX40" s="18"/>
      <c r="MRK40" s="20"/>
      <c r="MRL40" s="18"/>
      <c r="MRY40" s="20"/>
      <c r="MRZ40" s="18"/>
      <c r="MSM40" s="20"/>
      <c r="MSN40" s="18"/>
      <c r="MTA40" s="20"/>
      <c r="MTB40" s="18"/>
      <c r="MTO40" s="20"/>
      <c r="MTP40" s="18"/>
      <c r="MUC40" s="20"/>
      <c r="MUD40" s="18"/>
      <c r="MUQ40" s="20"/>
      <c r="MUR40" s="18"/>
      <c r="MVE40" s="20"/>
      <c r="MVF40" s="18"/>
      <c r="MVS40" s="20"/>
      <c r="MVT40" s="18"/>
      <c r="MWG40" s="20"/>
      <c r="MWH40" s="18"/>
      <c r="MWU40" s="20"/>
      <c r="MWV40" s="18"/>
      <c r="MXI40" s="20"/>
      <c r="MXJ40" s="18"/>
      <c r="MXW40" s="20"/>
      <c r="MXX40" s="18"/>
      <c r="MYK40" s="20"/>
      <c r="MYL40" s="18"/>
      <c r="MYY40" s="20"/>
      <c r="MYZ40" s="18"/>
      <c r="MZM40" s="20"/>
      <c r="MZN40" s="18"/>
      <c r="NAA40" s="20"/>
      <c r="NAB40" s="18"/>
      <c r="NAO40" s="20"/>
      <c r="NAP40" s="18"/>
      <c r="NBC40" s="20"/>
      <c r="NBD40" s="18"/>
      <c r="NBQ40" s="20"/>
      <c r="NBR40" s="18"/>
      <c r="NCE40" s="20"/>
      <c r="NCF40" s="18"/>
      <c r="NCS40" s="20"/>
      <c r="NCT40" s="18"/>
      <c r="NDG40" s="20"/>
      <c r="NDH40" s="18"/>
      <c r="NDU40" s="20"/>
      <c r="NDV40" s="18"/>
      <c r="NEI40" s="20"/>
      <c r="NEJ40" s="18"/>
      <c r="NEW40" s="20"/>
      <c r="NEX40" s="18"/>
      <c r="NFK40" s="20"/>
      <c r="NFL40" s="18"/>
      <c r="NFY40" s="20"/>
      <c r="NFZ40" s="18"/>
      <c r="NGM40" s="20"/>
      <c r="NGN40" s="18"/>
      <c r="NHA40" s="20"/>
      <c r="NHB40" s="18"/>
      <c r="NHO40" s="20"/>
      <c r="NHP40" s="18"/>
      <c r="NIC40" s="20"/>
      <c r="NID40" s="18"/>
      <c r="NIQ40" s="20"/>
      <c r="NIR40" s="18"/>
      <c r="NJE40" s="20"/>
      <c r="NJF40" s="18"/>
      <c r="NJS40" s="20"/>
      <c r="NJT40" s="18"/>
      <c r="NKG40" s="20"/>
      <c r="NKH40" s="18"/>
      <c r="NKU40" s="20"/>
      <c r="NKV40" s="18"/>
      <c r="NLI40" s="20"/>
      <c r="NLJ40" s="18"/>
      <c r="NLW40" s="20"/>
      <c r="NLX40" s="18"/>
      <c r="NMK40" s="20"/>
      <c r="NML40" s="18"/>
      <c r="NMY40" s="20"/>
      <c r="NMZ40" s="18"/>
      <c r="NNM40" s="20"/>
      <c r="NNN40" s="18"/>
      <c r="NOA40" s="20"/>
      <c r="NOB40" s="18"/>
      <c r="NOO40" s="20"/>
      <c r="NOP40" s="18"/>
      <c r="NPC40" s="20"/>
      <c r="NPD40" s="18"/>
      <c r="NPQ40" s="20"/>
      <c r="NPR40" s="18"/>
      <c r="NQE40" s="20"/>
      <c r="NQF40" s="18"/>
      <c r="NQS40" s="20"/>
      <c r="NQT40" s="18"/>
      <c r="NRG40" s="20"/>
      <c r="NRH40" s="18"/>
      <c r="NRU40" s="20"/>
      <c r="NRV40" s="18"/>
      <c r="NSI40" s="20"/>
      <c r="NSJ40" s="18"/>
      <c r="NSW40" s="20"/>
      <c r="NSX40" s="18"/>
      <c r="NTK40" s="20"/>
      <c r="NTL40" s="18"/>
      <c r="NTY40" s="20"/>
      <c r="NTZ40" s="18"/>
      <c r="NUM40" s="20"/>
      <c r="NUN40" s="18"/>
      <c r="NVA40" s="20"/>
      <c r="NVB40" s="18"/>
      <c r="NVO40" s="20"/>
      <c r="NVP40" s="18"/>
      <c r="NWC40" s="20"/>
      <c r="NWD40" s="18"/>
      <c r="NWQ40" s="20"/>
      <c r="NWR40" s="18"/>
      <c r="NXE40" s="20"/>
      <c r="NXF40" s="18"/>
      <c r="NXS40" s="20"/>
      <c r="NXT40" s="18"/>
      <c r="NYG40" s="20"/>
      <c r="NYH40" s="18"/>
      <c r="NYU40" s="20"/>
      <c r="NYV40" s="18"/>
      <c r="NZI40" s="20"/>
      <c r="NZJ40" s="18"/>
      <c r="NZW40" s="20"/>
      <c r="NZX40" s="18"/>
      <c r="OAK40" s="20"/>
      <c r="OAL40" s="18"/>
      <c r="OAY40" s="20"/>
      <c r="OAZ40" s="18"/>
      <c r="OBM40" s="20"/>
      <c r="OBN40" s="18"/>
      <c r="OCA40" s="20"/>
      <c r="OCB40" s="18"/>
      <c r="OCO40" s="20"/>
      <c r="OCP40" s="18"/>
      <c r="ODC40" s="20"/>
      <c r="ODD40" s="18"/>
      <c r="ODQ40" s="20"/>
      <c r="ODR40" s="18"/>
      <c r="OEE40" s="20"/>
      <c r="OEF40" s="18"/>
      <c r="OES40" s="20"/>
      <c r="OET40" s="18"/>
      <c r="OFG40" s="20"/>
      <c r="OFH40" s="18"/>
      <c r="OFU40" s="20"/>
      <c r="OFV40" s="18"/>
      <c r="OGI40" s="20"/>
      <c r="OGJ40" s="18"/>
      <c r="OGW40" s="20"/>
      <c r="OGX40" s="18"/>
      <c r="OHK40" s="20"/>
      <c r="OHL40" s="18"/>
      <c r="OHY40" s="20"/>
      <c r="OHZ40" s="18"/>
      <c r="OIM40" s="20"/>
      <c r="OIN40" s="18"/>
      <c r="OJA40" s="20"/>
      <c r="OJB40" s="18"/>
      <c r="OJO40" s="20"/>
      <c r="OJP40" s="18"/>
      <c r="OKC40" s="20"/>
      <c r="OKD40" s="18"/>
      <c r="OKQ40" s="20"/>
      <c r="OKR40" s="18"/>
      <c r="OLE40" s="20"/>
      <c r="OLF40" s="18"/>
      <c r="OLS40" s="20"/>
      <c r="OLT40" s="18"/>
      <c r="OMG40" s="20"/>
      <c r="OMH40" s="18"/>
      <c r="OMU40" s="20"/>
      <c r="OMV40" s="18"/>
      <c r="ONI40" s="20"/>
      <c r="ONJ40" s="18"/>
      <c r="ONW40" s="20"/>
      <c r="ONX40" s="18"/>
      <c r="OOK40" s="20"/>
      <c r="OOL40" s="18"/>
      <c r="OOY40" s="20"/>
      <c r="OOZ40" s="18"/>
      <c r="OPM40" s="20"/>
      <c r="OPN40" s="18"/>
      <c r="OQA40" s="20"/>
      <c r="OQB40" s="18"/>
      <c r="OQO40" s="20"/>
      <c r="OQP40" s="18"/>
      <c r="ORC40" s="20"/>
      <c r="ORD40" s="18"/>
      <c r="ORQ40" s="20"/>
      <c r="ORR40" s="18"/>
      <c r="OSE40" s="20"/>
      <c r="OSF40" s="18"/>
      <c r="OSS40" s="20"/>
      <c r="OST40" s="18"/>
      <c r="OTG40" s="20"/>
      <c r="OTH40" s="18"/>
      <c r="OTU40" s="20"/>
      <c r="OTV40" s="18"/>
      <c r="OUI40" s="20"/>
      <c r="OUJ40" s="18"/>
      <c r="OUW40" s="20"/>
      <c r="OUX40" s="18"/>
      <c r="OVK40" s="20"/>
      <c r="OVL40" s="18"/>
      <c r="OVY40" s="20"/>
      <c r="OVZ40" s="18"/>
      <c r="OWM40" s="20"/>
      <c r="OWN40" s="18"/>
      <c r="OXA40" s="20"/>
      <c r="OXB40" s="18"/>
      <c r="OXO40" s="20"/>
      <c r="OXP40" s="18"/>
      <c r="OYC40" s="20"/>
      <c r="OYD40" s="18"/>
      <c r="OYQ40" s="20"/>
      <c r="OYR40" s="18"/>
      <c r="OZE40" s="20"/>
      <c r="OZF40" s="18"/>
      <c r="OZS40" s="20"/>
      <c r="OZT40" s="18"/>
      <c r="PAG40" s="20"/>
      <c r="PAH40" s="18"/>
      <c r="PAU40" s="20"/>
      <c r="PAV40" s="18"/>
      <c r="PBI40" s="20"/>
      <c r="PBJ40" s="18"/>
      <c r="PBW40" s="20"/>
      <c r="PBX40" s="18"/>
      <c r="PCK40" s="20"/>
      <c r="PCL40" s="18"/>
      <c r="PCY40" s="20"/>
      <c r="PCZ40" s="18"/>
      <c r="PDM40" s="20"/>
      <c r="PDN40" s="18"/>
      <c r="PEA40" s="20"/>
      <c r="PEB40" s="18"/>
      <c r="PEO40" s="20"/>
      <c r="PEP40" s="18"/>
      <c r="PFC40" s="20"/>
      <c r="PFD40" s="18"/>
      <c r="PFQ40" s="20"/>
      <c r="PFR40" s="18"/>
      <c r="PGE40" s="20"/>
      <c r="PGF40" s="18"/>
      <c r="PGS40" s="20"/>
      <c r="PGT40" s="18"/>
      <c r="PHG40" s="20"/>
      <c r="PHH40" s="18"/>
      <c r="PHU40" s="20"/>
      <c r="PHV40" s="18"/>
      <c r="PII40" s="20"/>
      <c r="PIJ40" s="18"/>
      <c r="PIW40" s="20"/>
      <c r="PIX40" s="18"/>
      <c r="PJK40" s="20"/>
      <c r="PJL40" s="18"/>
      <c r="PJY40" s="20"/>
      <c r="PJZ40" s="18"/>
      <c r="PKM40" s="20"/>
      <c r="PKN40" s="18"/>
      <c r="PLA40" s="20"/>
      <c r="PLB40" s="18"/>
      <c r="PLO40" s="20"/>
      <c r="PLP40" s="18"/>
      <c r="PMC40" s="20"/>
      <c r="PMD40" s="18"/>
      <c r="PMQ40" s="20"/>
      <c r="PMR40" s="18"/>
      <c r="PNE40" s="20"/>
      <c r="PNF40" s="18"/>
      <c r="PNS40" s="20"/>
      <c r="PNT40" s="18"/>
      <c r="POG40" s="20"/>
      <c r="POH40" s="18"/>
      <c r="POU40" s="20"/>
      <c r="POV40" s="18"/>
      <c r="PPI40" s="20"/>
      <c r="PPJ40" s="18"/>
      <c r="PPW40" s="20"/>
      <c r="PPX40" s="18"/>
      <c r="PQK40" s="20"/>
      <c r="PQL40" s="18"/>
      <c r="PQY40" s="20"/>
      <c r="PQZ40" s="18"/>
      <c r="PRM40" s="20"/>
      <c r="PRN40" s="18"/>
      <c r="PSA40" s="20"/>
      <c r="PSB40" s="18"/>
      <c r="PSO40" s="20"/>
      <c r="PSP40" s="18"/>
      <c r="PTC40" s="20"/>
      <c r="PTD40" s="18"/>
      <c r="PTQ40" s="20"/>
      <c r="PTR40" s="18"/>
      <c r="PUE40" s="20"/>
      <c r="PUF40" s="18"/>
      <c r="PUS40" s="20"/>
      <c r="PUT40" s="18"/>
      <c r="PVG40" s="20"/>
      <c r="PVH40" s="18"/>
      <c r="PVU40" s="20"/>
      <c r="PVV40" s="18"/>
      <c r="PWI40" s="20"/>
      <c r="PWJ40" s="18"/>
      <c r="PWW40" s="20"/>
      <c r="PWX40" s="18"/>
      <c r="PXK40" s="20"/>
      <c r="PXL40" s="18"/>
      <c r="PXY40" s="20"/>
      <c r="PXZ40" s="18"/>
      <c r="PYM40" s="20"/>
      <c r="PYN40" s="18"/>
      <c r="PZA40" s="20"/>
      <c r="PZB40" s="18"/>
      <c r="PZO40" s="20"/>
      <c r="PZP40" s="18"/>
      <c r="QAC40" s="20"/>
      <c r="QAD40" s="18"/>
      <c r="QAQ40" s="20"/>
      <c r="QAR40" s="18"/>
      <c r="QBE40" s="20"/>
      <c r="QBF40" s="18"/>
      <c r="QBS40" s="20"/>
      <c r="QBT40" s="18"/>
      <c r="QCG40" s="20"/>
      <c r="QCH40" s="18"/>
      <c r="QCU40" s="20"/>
      <c r="QCV40" s="18"/>
      <c r="QDI40" s="20"/>
      <c r="QDJ40" s="18"/>
      <c r="QDW40" s="20"/>
      <c r="QDX40" s="18"/>
      <c r="QEK40" s="20"/>
      <c r="QEL40" s="18"/>
      <c r="QEY40" s="20"/>
      <c r="QEZ40" s="18"/>
      <c r="QFM40" s="20"/>
      <c r="QFN40" s="18"/>
      <c r="QGA40" s="20"/>
      <c r="QGB40" s="18"/>
      <c r="QGO40" s="20"/>
      <c r="QGP40" s="18"/>
      <c r="QHC40" s="20"/>
      <c r="QHD40" s="18"/>
      <c r="QHQ40" s="20"/>
      <c r="QHR40" s="18"/>
      <c r="QIE40" s="20"/>
      <c r="QIF40" s="18"/>
      <c r="QIS40" s="20"/>
      <c r="QIT40" s="18"/>
      <c r="QJG40" s="20"/>
      <c r="QJH40" s="18"/>
      <c r="QJU40" s="20"/>
      <c r="QJV40" s="18"/>
      <c r="QKI40" s="20"/>
      <c r="QKJ40" s="18"/>
      <c r="QKW40" s="20"/>
      <c r="QKX40" s="18"/>
      <c r="QLK40" s="20"/>
      <c r="QLL40" s="18"/>
      <c r="QLY40" s="20"/>
      <c r="QLZ40" s="18"/>
      <c r="QMM40" s="20"/>
      <c r="QMN40" s="18"/>
      <c r="QNA40" s="20"/>
      <c r="QNB40" s="18"/>
      <c r="QNO40" s="20"/>
      <c r="QNP40" s="18"/>
      <c r="QOC40" s="20"/>
      <c r="QOD40" s="18"/>
      <c r="QOQ40" s="20"/>
      <c r="QOR40" s="18"/>
      <c r="QPE40" s="20"/>
      <c r="QPF40" s="18"/>
      <c r="QPS40" s="20"/>
      <c r="QPT40" s="18"/>
      <c r="QQG40" s="20"/>
      <c r="QQH40" s="18"/>
      <c r="QQU40" s="20"/>
      <c r="QQV40" s="18"/>
      <c r="QRI40" s="20"/>
      <c r="QRJ40" s="18"/>
      <c r="QRW40" s="20"/>
      <c r="QRX40" s="18"/>
      <c r="QSK40" s="20"/>
      <c r="QSL40" s="18"/>
      <c r="QSY40" s="20"/>
      <c r="QSZ40" s="18"/>
      <c r="QTM40" s="20"/>
      <c r="QTN40" s="18"/>
      <c r="QUA40" s="20"/>
      <c r="QUB40" s="18"/>
      <c r="QUO40" s="20"/>
      <c r="QUP40" s="18"/>
      <c r="QVC40" s="20"/>
      <c r="QVD40" s="18"/>
      <c r="QVQ40" s="20"/>
      <c r="QVR40" s="18"/>
      <c r="QWE40" s="20"/>
      <c r="QWF40" s="18"/>
      <c r="QWS40" s="20"/>
      <c r="QWT40" s="18"/>
      <c r="QXG40" s="20"/>
      <c r="QXH40" s="18"/>
      <c r="QXU40" s="20"/>
      <c r="QXV40" s="18"/>
      <c r="QYI40" s="20"/>
      <c r="QYJ40" s="18"/>
      <c r="QYW40" s="20"/>
      <c r="QYX40" s="18"/>
      <c r="QZK40" s="20"/>
      <c r="QZL40" s="18"/>
      <c r="QZY40" s="20"/>
      <c r="QZZ40" s="18"/>
      <c r="RAM40" s="20"/>
      <c r="RAN40" s="18"/>
      <c r="RBA40" s="20"/>
      <c r="RBB40" s="18"/>
      <c r="RBO40" s="20"/>
      <c r="RBP40" s="18"/>
      <c r="RCC40" s="20"/>
      <c r="RCD40" s="18"/>
      <c r="RCQ40" s="20"/>
      <c r="RCR40" s="18"/>
      <c r="RDE40" s="20"/>
      <c r="RDF40" s="18"/>
      <c r="RDS40" s="20"/>
      <c r="RDT40" s="18"/>
      <c r="REG40" s="20"/>
      <c r="REH40" s="18"/>
      <c r="REU40" s="20"/>
      <c r="REV40" s="18"/>
      <c r="RFI40" s="20"/>
      <c r="RFJ40" s="18"/>
      <c r="RFW40" s="20"/>
      <c r="RFX40" s="18"/>
      <c r="RGK40" s="20"/>
      <c r="RGL40" s="18"/>
      <c r="RGY40" s="20"/>
      <c r="RGZ40" s="18"/>
      <c r="RHM40" s="20"/>
      <c r="RHN40" s="18"/>
      <c r="RIA40" s="20"/>
      <c r="RIB40" s="18"/>
      <c r="RIO40" s="20"/>
      <c r="RIP40" s="18"/>
      <c r="RJC40" s="20"/>
      <c r="RJD40" s="18"/>
      <c r="RJQ40" s="20"/>
      <c r="RJR40" s="18"/>
      <c r="RKE40" s="20"/>
      <c r="RKF40" s="18"/>
      <c r="RKS40" s="20"/>
      <c r="RKT40" s="18"/>
      <c r="RLG40" s="20"/>
      <c r="RLH40" s="18"/>
      <c r="RLU40" s="20"/>
      <c r="RLV40" s="18"/>
      <c r="RMI40" s="20"/>
      <c r="RMJ40" s="18"/>
      <c r="RMW40" s="20"/>
      <c r="RMX40" s="18"/>
      <c r="RNK40" s="20"/>
      <c r="RNL40" s="18"/>
      <c r="RNY40" s="20"/>
      <c r="RNZ40" s="18"/>
      <c r="ROM40" s="20"/>
      <c r="RON40" s="18"/>
      <c r="RPA40" s="20"/>
      <c r="RPB40" s="18"/>
      <c r="RPO40" s="20"/>
      <c r="RPP40" s="18"/>
      <c r="RQC40" s="20"/>
      <c r="RQD40" s="18"/>
      <c r="RQQ40" s="20"/>
      <c r="RQR40" s="18"/>
      <c r="RRE40" s="20"/>
      <c r="RRF40" s="18"/>
      <c r="RRS40" s="20"/>
      <c r="RRT40" s="18"/>
      <c r="RSG40" s="20"/>
      <c r="RSH40" s="18"/>
      <c r="RSU40" s="20"/>
      <c r="RSV40" s="18"/>
      <c r="RTI40" s="20"/>
      <c r="RTJ40" s="18"/>
      <c r="RTW40" s="20"/>
      <c r="RTX40" s="18"/>
      <c r="RUK40" s="20"/>
      <c r="RUL40" s="18"/>
      <c r="RUY40" s="20"/>
      <c r="RUZ40" s="18"/>
      <c r="RVM40" s="20"/>
      <c r="RVN40" s="18"/>
      <c r="RWA40" s="20"/>
      <c r="RWB40" s="18"/>
      <c r="RWO40" s="20"/>
      <c r="RWP40" s="18"/>
      <c r="RXC40" s="20"/>
      <c r="RXD40" s="18"/>
      <c r="RXQ40" s="20"/>
      <c r="RXR40" s="18"/>
      <c r="RYE40" s="20"/>
      <c r="RYF40" s="18"/>
      <c r="RYS40" s="20"/>
      <c r="RYT40" s="18"/>
      <c r="RZG40" s="20"/>
      <c r="RZH40" s="18"/>
      <c r="RZU40" s="20"/>
      <c r="RZV40" s="18"/>
      <c r="SAI40" s="20"/>
      <c r="SAJ40" s="18"/>
      <c r="SAW40" s="20"/>
      <c r="SAX40" s="18"/>
      <c r="SBK40" s="20"/>
      <c r="SBL40" s="18"/>
      <c r="SBY40" s="20"/>
      <c r="SBZ40" s="18"/>
      <c r="SCM40" s="20"/>
      <c r="SCN40" s="18"/>
      <c r="SDA40" s="20"/>
      <c r="SDB40" s="18"/>
      <c r="SDO40" s="20"/>
      <c r="SDP40" s="18"/>
      <c r="SEC40" s="20"/>
      <c r="SED40" s="18"/>
      <c r="SEQ40" s="20"/>
      <c r="SER40" s="18"/>
      <c r="SFE40" s="20"/>
      <c r="SFF40" s="18"/>
      <c r="SFS40" s="20"/>
      <c r="SFT40" s="18"/>
      <c r="SGG40" s="20"/>
      <c r="SGH40" s="18"/>
      <c r="SGU40" s="20"/>
      <c r="SGV40" s="18"/>
      <c r="SHI40" s="20"/>
      <c r="SHJ40" s="18"/>
      <c r="SHW40" s="20"/>
      <c r="SHX40" s="18"/>
      <c r="SIK40" s="20"/>
      <c r="SIL40" s="18"/>
      <c r="SIY40" s="20"/>
      <c r="SIZ40" s="18"/>
      <c r="SJM40" s="20"/>
      <c r="SJN40" s="18"/>
      <c r="SKA40" s="20"/>
      <c r="SKB40" s="18"/>
      <c r="SKO40" s="20"/>
      <c r="SKP40" s="18"/>
      <c r="SLC40" s="20"/>
      <c r="SLD40" s="18"/>
      <c r="SLQ40" s="20"/>
      <c r="SLR40" s="18"/>
      <c r="SME40" s="20"/>
      <c r="SMF40" s="18"/>
      <c r="SMS40" s="20"/>
      <c r="SMT40" s="18"/>
      <c r="SNG40" s="20"/>
      <c r="SNH40" s="18"/>
      <c r="SNU40" s="20"/>
      <c r="SNV40" s="18"/>
      <c r="SOI40" s="20"/>
      <c r="SOJ40" s="18"/>
      <c r="SOW40" s="20"/>
      <c r="SOX40" s="18"/>
      <c r="SPK40" s="20"/>
      <c r="SPL40" s="18"/>
      <c r="SPY40" s="20"/>
      <c r="SPZ40" s="18"/>
      <c r="SQM40" s="20"/>
      <c r="SQN40" s="18"/>
      <c r="SRA40" s="20"/>
      <c r="SRB40" s="18"/>
      <c r="SRO40" s="20"/>
      <c r="SRP40" s="18"/>
      <c r="SSC40" s="20"/>
      <c r="SSD40" s="18"/>
      <c r="SSQ40" s="20"/>
      <c r="SSR40" s="18"/>
      <c r="STE40" s="20"/>
      <c r="STF40" s="18"/>
      <c r="STS40" s="20"/>
      <c r="STT40" s="18"/>
      <c r="SUG40" s="20"/>
      <c r="SUH40" s="18"/>
      <c r="SUU40" s="20"/>
      <c r="SUV40" s="18"/>
      <c r="SVI40" s="20"/>
      <c r="SVJ40" s="18"/>
      <c r="SVW40" s="20"/>
      <c r="SVX40" s="18"/>
      <c r="SWK40" s="20"/>
      <c r="SWL40" s="18"/>
      <c r="SWY40" s="20"/>
      <c r="SWZ40" s="18"/>
      <c r="SXM40" s="20"/>
      <c r="SXN40" s="18"/>
      <c r="SYA40" s="20"/>
      <c r="SYB40" s="18"/>
      <c r="SYO40" s="20"/>
      <c r="SYP40" s="18"/>
      <c r="SZC40" s="20"/>
      <c r="SZD40" s="18"/>
      <c r="SZQ40" s="20"/>
      <c r="SZR40" s="18"/>
      <c r="TAE40" s="20"/>
      <c r="TAF40" s="18"/>
      <c r="TAS40" s="20"/>
      <c r="TAT40" s="18"/>
      <c r="TBG40" s="20"/>
      <c r="TBH40" s="18"/>
      <c r="TBU40" s="20"/>
      <c r="TBV40" s="18"/>
      <c r="TCI40" s="20"/>
      <c r="TCJ40" s="18"/>
      <c r="TCW40" s="20"/>
      <c r="TCX40" s="18"/>
      <c r="TDK40" s="20"/>
      <c r="TDL40" s="18"/>
      <c r="TDY40" s="20"/>
      <c r="TDZ40" s="18"/>
      <c r="TEM40" s="20"/>
      <c r="TEN40" s="18"/>
      <c r="TFA40" s="20"/>
      <c r="TFB40" s="18"/>
      <c r="TFO40" s="20"/>
      <c r="TFP40" s="18"/>
      <c r="TGC40" s="20"/>
      <c r="TGD40" s="18"/>
      <c r="TGQ40" s="20"/>
      <c r="TGR40" s="18"/>
      <c r="THE40" s="20"/>
      <c r="THF40" s="18"/>
      <c r="THS40" s="20"/>
      <c r="THT40" s="18"/>
      <c r="TIG40" s="20"/>
      <c r="TIH40" s="18"/>
      <c r="TIU40" s="20"/>
      <c r="TIV40" s="18"/>
      <c r="TJI40" s="20"/>
      <c r="TJJ40" s="18"/>
      <c r="TJW40" s="20"/>
      <c r="TJX40" s="18"/>
      <c r="TKK40" s="20"/>
      <c r="TKL40" s="18"/>
      <c r="TKY40" s="20"/>
      <c r="TKZ40" s="18"/>
      <c r="TLM40" s="20"/>
      <c r="TLN40" s="18"/>
      <c r="TMA40" s="20"/>
      <c r="TMB40" s="18"/>
      <c r="TMO40" s="20"/>
      <c r="TMP40" s="18"/>
      <c r="TNC40" s="20"/>
      <c r="TND40" s="18"/>
      <c r="TNQ40" s="20"/>
      <c r="TNR40" s="18"/>
      <c r="TOE40" s="20"/>
      <c r="TOF40" s="18"/>
      <c r="TOS40" s="20"/>
      <c r="TOT40" s="18"/>
      <c r="TPG40" s="20"/>
      <c r="TPH40" s="18"/>
      <c r="TPU40" s="20"/>
      <c r="TPV40" s="18"/>
      <c r="TQI40" s="20"/>
      <c r="TQJ40" s="18"/>
      <c r="TQW40" s="20"/>
      <c r="TQX40" s="18"/>
      <c r="TRK40" s="20"/>
      <c r="TRL40" s="18"/>
      <c r="TRY40" s="20"/>
      <c r="TRZ40" s="18"/>
      <c r="TSM40" s="20"/>
      <c r="TSN40" s="18"/>
      <c r="TTA40" s="20"/>
      <c r="TTB40" s="18"/>
      <c r="TTO40" s="20"/>
      <c r="TTP40" s="18"/>
      <c r="TUC40" s="20"/>
      <c r="TUD40" s="18"/>
      <c r="TUQ40" s="20"/>
      <c r="TUR40" s="18"/>
      <c r="TVE40" s="20"/>
      <c r="TVF40" s="18"/>
      <c r="TVS40" s="20"/>
      <c r="TVT40" s="18"/>
      <c r="TWG40" s="20"/>
      <c r="TWH40" s="18"/>
      <c r="TWU40" s="20"/>
      <c r="TWV40" s="18"/>
      <c r="TXI40" s="20"/>
      <c r="TXJ40" s="18"/>
      <c r="TXW40" s="20"/>
      <c r="TXX40" s="18"/>
      <c r="TYK40" s="20"/>
      <c r="TYL40" s="18"/>
      <c r="TYY40" s="20"/>
      <c r="TYZ40" s="18"/>
      <c r="TZM40" s="20"/>
      <c r="TZN40" s="18"/>
      <c r="UAA40" s="20"/>
      <c r="UAB40" s="18"/>
      <c r="UAO40" s="20"/>
      <c r="UAP40" s="18"/>
      <c r="UBC40" s="20"/>
      <c r="UBD40" s="18"/>
      <c r="UBQ40" s="20"/>
      <c r="UBR40" s="18"/>
      <c r="UCE40" s="20"/>
      <c r="UCF40" s="18"/>
      <c r="UCS40" s="20"/>
      <c r="UCT40" s="18"/>
      <c r="UDG40" s="20"/>
      <c r="UDH40" s="18"/>
      <c r="UDU40" s="20"/>
      <c r="UDV40" s="18"/>
      <c r="UEI40" s="20"/>
      <c r="UEJ40" s="18"/>
      <c r="UEW40" s="20"/>
      <c r="UEX40" s="18"/>
      <c r="UFK40" s="20"/>
      <c r="UFL40" s="18"/>
      <c r="UFY40" s="20"/>
      <c r="UFZ40" s="18"/>
      <c r="UGM40" s="20"/>
      <c r="UGN40" s="18"/>
      <c r="UHA40" s="20"/>
      <c r="UHB40" s="18"/>
      <c r="UHO40" s="20"/>
      <c r="UHP40" s="18"/>
      <c r="UIC40" s="20"/>
      <c r="UID40" s="18"/>
      <c r="UIQ40" s="20"/>
      <c r="UIR40" s="18"/>
      <c r="UJE40" s="20"/>
      <c r="UJF40" s="18"/>
      <c r="UJS40" s="20"/>
      <c r="UJT40" s="18"/>
      <c r="UKG40" s="20"/>
      <c r="UKH40" s="18"/>
      <c r="UKU40" s="20"/>
      <c r="UKV40" s="18"/>
      <c r="ULI40" s="20"/>
      <c r="ULJ40" s="18"/>
      <c r="ULW40" s="20"/>
      <c r="ULX40" s="18"/>
      <c r="UMK40" s="20"/>
      <c r="UML40" s="18"/>
      <c r="UMY40" s="20"/>
      <c r="UMZ40" s="18"/>
      <c r="UNM40" s="20"/>
      <c r="UNN40" s="18"/>
      <c r="UOA40" s="20"/>
      <c r="UOB40" s="18"/>
      <c r="UOO40" s="20"/>
      <c r="UOP40" s="18"/>
      <c r="UPC40" s="20"/>
      <c r="UPD40" s="18"/>
      <c r="UPQ40" s="20"/>
      <c r="UPR40" s="18"/>
      <c r="UQE40" s="20"/>
      <c r="UQF40" s="18"/>
      <c r="UQS40" s="20"/>
      <c r="UQT40" s="18"/>
      <c r="URG40" s="20"/>
      <c r="URH40" s="18"/>
      <c r="URU40" s="20"/>
      <c r="URV40" s="18"/>
      <c r="USI40" s="20"/>
      <c r="USJ40" s="18"/>
      <c r="USW40" s="20"/>
      <c r="USX40" s="18"/>
      <c r="UTK40" s="20"/>
      <c r="UTL40" s="18"/>
      <c r="UTY40" s="20"/>
      <c r="UTZ40" s="18"/>
      <c r="UUM40" s="20"/>
      <c r="UUN40" s="18"/>
      <c r="UVA40" s="20"/>
      <c r="UVB40" s="18"/>
      <c r="UVO40" s="20"/>
      <c r="UVP40" s="18"/>
      <c r="UWC40" s="20"/>
      <c r="UWD40" s="18"/>
      <c r="UWQ40" s="20"/>
      <c r="UWR40" s="18"/>
      <c r="UXE40" s="20"/>
      <c r="UXF40" s="18"/>
      <c r="UXS40" s="20"/>
      <c r="UXT40" s="18"/>
      <c r="UYG40" s="20"/>
      <c r="UYH40" s="18"/>
      <c r="UYU40" s="20"/>
      <c r="UYV40" s="18"/>
      <c r="UZI40" s="20"/>
      <c r="UZJ40" s="18"/>
      <c r="UZW40" s="20"/>
      <c r="UZX40" s="18"/>
      <c r="VAK40" s="20"/>
      <c r="VAL40" s="18"/>
      <c r="VAY40" s="20"/>
      <c r="VAZ40" s="18"/>
      <c r="VBM40" s="20"/>
      <c r="VBN40" s="18"/>
      <c r="VCA40" s="20"/>
      <c r="VCB40" s="18"/>
      <c r="VCO40" s="20"/>
      <c r="VCP40" s="18"/>
      <c r="VDC40" s="20"/>
      <c r="VDD40" s="18"/>
      <c r="VDQ40" s="20"/>
      <c r="VDR40" s="18"/>
      <c r="VEE40" s="20"/>
      <c r="VEF40" s="18"/>
      <c r="VES40" s="20"/>
      <c r="VET40" s="18"/>
      <c r="VFG40" s="20"/>
      <c r="VFH40" s="18"/>
      <c r="VFU40" s="20"/>
      <c r="VFV40" s="18"/>
      <c r="VGI40" s="20"/>
      <c r="VGJ40" s="18"/>
      <c r="VGW40" s="20"/>
      <c r="VGX40" s="18"/>
      <c r="VHK40" s="20"/>
      <c r="VHL40" s="18"/>
      <c r="VHY40" s="20"/>
      <c r="VHZ40" s="18"/>
      <c r="VIM40" s="20"/>
      <c r="VIN40" s="18"/>
      <c r="VJA40" s="20"/>
      <c r="VJB40" s="18"/>
      <c r="VJO40" s="20"/>
      <c r="VJP40" s="18"/>
      <c r="VKC40" s="20"/>
      <c r="VKD40" s="18"/>
      <c r="VKQ40" s="20"/>
      <c r="VKR40" s="18"/>
      <c r="VLE40" s="20"/>
      <c r="VLF40" s="18"/>
      <c r="VLS40" s="20"/>
      <c r="VLT40" s="18"/>
      <c r="VMG40" s="20"/>
      <c r="VMH40" s="18"/>
      <c r="VMU40" s="20"/>
      <c r="VMV40" s="18"/>
      <c r="VNI40" s="20"/>
      <c r="VNJ40" s="18"/>
      <c r="VNW40" s="20"/>
      <c r="VNX40" s="18"/>
      <c r="VOK40" s="20"/>
      <c r="VOL40" s="18"/>
      <c r="VOY40" s="20"/>
      <c r="VOZ40" s="18"/>
      <c r="VPM40" s="20"/>
      <c r="VPN40" s="18"/>
      <c r="VQA40" s="20"/>
      <c r="VQB40" s="18"/>
      <c r="VQO40" s="20"/>
      <c r="VQP40" s="18"/>
      <c r="VRC40" s="20"/>
      <c r="VRD40" s="18"/>
      <c r="VRQ40" s="20"/>
      <c r="VRR40" s="18"/>
      <c r="VSE40" s="20"/>
      <c r="VSF40" s="18"/>
      <c r="VSS40" s="20"/>
      <c r="VST40" s="18"/>
      <c r="VTG40" s="20"/>
      <c r="VTH40" s="18"/>
      <c r="VTU40" s="20"/>
      <c r="VTV40" s="18"/>
      <c r="VUI40" s="20"/>
      <c r="VUJ40" s="18"/>
      <c r="VUW40" s="20"/>
      <c r="VUX40" s="18"/>
      <c r="VVK40" s="20"/>
      <c r="VVL40" s="18"/>
      <c r="VVY40" s="20"/>
      <c r="VVZ40" s="18"/>
      <c r="VWM40" s="20"/>
      <c r="VWN40" s="18"/>
      <c r="VXA40" s="20"/>
      <c r="VXB40" s="18"/>
      <c r="VXO40" s="20"/>
      <c r="VXP40" s="18"/>
      <c r="VYC40" s="20"/>
      <c r="VYD40" s="18"/>
      <c r="VYQ40" s="20"/>
      <c r="VYR40" s="18"/>
      <c r="VZE40" s="20"/>
      <c r="VZF40" s="18"/>
      <c r="VZS40" s="20"/>
      <c r="VZT40" s="18"/>
      <c r="WAG40" s="20"/>
      <c r="WAH40" s="18"/>
      <c r="WAU40" s="20"/>
      <c r="WAV40" s="18"/>
      <c r="WBI40" s="20"/>
      <c r="WBJ40" s="18"/>
      <c r="WBW40" s="20"/>
      <c r="WBX40" s="18"/>
      <c r="WCK40" s="20"/>
      <c r="WCL40" s="18"/>
      <c r="WCY40" s="20"/>
      <c r="WCZ40" s="18"/>
      <c r="WDM40" s="20"/>
      <c r="WDN40" s="18"/>
      <c r="WEA40" s="20"/>
      <c r="WEB40" s="18"/>
      <c r="WEO40" s="20"/>
      <c r="WEP40" s="18"/>
      <c r="WFC40" s="20"/>
      <c r="WFD40" s="18"/>
      <c r="WFQ40" s="20"/>
      <c r="WFR40" s="18"/>
      <c r="WGE40" s="20"/>
      <c r="WGF40" s="18"/>
      <c r="WGS40" s="20"/>
      <c r="WGT40" s="18"/>
      <c r="WHG40" s="20"/>
      <c r="WHH40" s="18"/>
      <c r="WHU40" s="20"/>
      <c r="WHV40" s="18"/>
      <c r="WII40" s="20"/>
      <c r="WIJ40" s="18"/>
      <c r="WIW40" s="20"/>
      <c r="WIX40" s="18"/>
      <c r="WJK40" s="20"/>
      <c r="WJL40" s="18"/>
      <c r="WJY40" s="20"/>
      <c r="WJZ40" s="18"/>
      <c r="WKM40" s="20"/>
      <c r="WKN40" s="18"/>
      <c r="WLA40" s="20"/>
      <c r="WLB40" s="18"/>
      <c r="WLO40" s="20"/>
      <c r="WLP40" s="18"/>
      <c r="WMC40" s="20"/>
      <c r="WMD40" s="18"/>
      <c r="WMQ40" s="20"/>
      <c r="WMR40" s="18"/>
      <c r="WNE40" s="20"/>
      <c r="WNF40" s="18"/>
      <c r="WNS40" s="20"/>
      <c r="WNT40" s="18"/>
      <c r="WOG40" s="20"/>
      <c r="WOH40" s="18"/>
      <c r="WOU40" s="20"/>
      <c r="WOV40" s="18"/>
      <c r="WPI40" s="20"/>
      <c r="WPJ40" s="18"/>
      <c r="WPW40" s="20"/>
      <c r="WPX40" s="18"/>
      <c r="WQK40" s="20"/>
      <c r="WQL40" s="18"/>
      <c r="WQY40" s="20"/>
      <c r="WQZ40" s="18"/>
      <c r="WRM40" s="20"/>
      <c r="WRN40" s="18"/>
      <c r="WSA40" s="20"/>
      <c r="WSB40" s="18"/>
      <c r="WSO40" s="20"/>
      <c r="WSP40" s="18"/>
      <c r="WTC40" s="20"/>
      <c r="WTD40" s="18"/>
      <c r="WTQ40" s="20"/>
      <c r="WTR40" s="18"/>
      <c r="WUE40" s="20"/>
      <c r="WUF40" s="18"/>
      <c r="WUS40" s="20"/>
      <c r="WUT40" s="18"/>
      <c r="WVG40" s="20"/>
      <c r="WVH40" s="18"/>
      <c r="WVU40" s="20"/>
      <c r="WVV40" s="18"/>
      <c r="WWI40" s="20"/>
      <c r="WWJ40" s="18"/>
      <c r="WWW40" s="20"/>
      <c r="WWX40" s="18"/>
      <c r="WXK40" s="20"/>
      <c r="WXL40" s="18"/>
      <c r="WXY40" s="20"/>
      <c r="WXZ40" s="18"/>
      <c r="WYM40" s="20"/>
      <c r="WYN40" s="18"/>
      <c r="WZA40" s="20"/>
      <c r="WZB40" s="18"/>
      <c r="WZO40" s="20"/>
      <c r="WZP40" s="18"/>
      <c r="XAC40" s="20"/>
      <c r="XAD40" s="18"/>
      <c r="XAQ40" s="20"/>
      <c r="XAR40" s="18"/>
      <c r="XBE40" s="20"/>
      <c r="XBF40" s="18"/>
      <c r="XBS40" s="20"/>
      <c r="XBT40" s="18"/>
      <c r="XCG40" s="20"/>
      <c r="XCH40" s="18"/>
      <c r="XCU40" s="20"/>
      <c r="XCV40" s="18"/>
      <c r="XDI40" s="20"/>
      <c r="XDJ40" s="18"/>
      <c r="XDW40" s="20"/>
      <c r="XDX40" s="18"/>
      <c r="XEK40" s="20"/>
      <c r="XEL40" s="18"/>
      <c r="XEY40" s="20"/>
      <c r="XEZ40" s="18"/>
    </row>
    <row r="41" spans="1:1022 1035:2044 2057:3066 3079:4088 4101:5110 5123:6132 6145:7168 7181:8190 8203:9212 9225:10234 10247:11256 11269:12278 12291:13300 13313:14336 14349:15358 15371:16380" x14ac:dyDescent="0.3">
      <c r="A41" s="44" t="s">
        <v>141</v>
      </c>
      <c r="B41" s="38">
        <v>0</v>
      </c>
      <c r="C41" s="38">
        <v>0</v>
      </c>
      <c r="D41" s="38">
        <v>0</v>
      </c>
      <c r="E41" s="38">
        <v>0</v>
      </c>
      <c r="F41" s="38">
        <v>0</v>
      </c>
      <c r="G41" s="38">
        <v>0</v>
      </c>
      <c r="H41" s="38">
        <v>0</v>
      </c>
      <c r="I41" s="38">
        <v>0</v>
      </c>
      <c r="J41" s="38">
        <v>0</v>
      </c>
      <c r="K41" s="38">
        <v>0</v>
      </c>
      <c r="L41" s="38">
        <v>0</v>
      </c>
      <c r="M41" s="38">
        <v>0</v>
      </c>
      <c r="N41" s="43">
        <f>SUM('Buget personal'!$B41:$M41)</f>
        <v>0</v>
      </c>
    </row>
    <row r="42" spans="1:1022 1035:2044 2057:3066 3079:4088 4101:5110 5123:6132 6145:7168 7181:8190 8203:9212 9225:10234 10247:11256 11269:12278 12291:13300 13313:14336 14349:15358 15371:16380" x14ac:dyDescent="0.3">
      <c r="A42" s="47" t="s">
        <v>40</v>
      </c>
      <c r="B42" s="38">
        <v>0</v>
      </c>
      <c r="C42" s="38">
        <v>0</v>
      </c>
      <c r="D42" s="38">
        <v>0</v>
      </c>
      <c r="E42" s="38">
        <v>0</v>
      </c>
      <c r="F42" s="38">
        <v>0</v>
      </c>
      <c r="G42" s="38">
        <v>0</v>
      </c>
      <c r="H42" s="38">
        <v>0</v>
      </c>
      <c r="I42" s="38">
        <v>0</v>
      </c>
      <c r="J42" s="38">
        <v>0</v>
      </c>
      <c r="K42" s="38">
        <v>0</v>
      </c>
      <c r="L42" s="38">
        <v>0</v>
      </c>
      <c r="M42" s="38">
        <v>0</v>
      </c>
      <c r="N42" s="43">
        <f>SUM('Buget personal'!$B42:$M42)</f>
        <v>0</v>
      </c>
      <c r="O42" s="35"/>
      <c r="P42" s="35"/>
      <c r="Q42" s="35"/>
      <c r="R42" s="35"/>
    </row>
    <row r="43" spans="1:1022 1035:2044 2057:3066 3079:4088 4101:5110 5123:6132 6145:7168 7181:8190 8203:9212 9225:10234 10247:11256 11269:12278 12291:13300 13313:14336 14349:15358 15371:16380" x14ac:dyDescent="0.3">
      <c r="A43" s="44" t="s">
        <v>41</v>
      </c>
      <c r="B43" s="38">
        <v>0</v>
      </c>
      <c r="C43" s="38">
        <v>0</v>
      </c>
      <c r="D43" s="38">
        <v>0</v>
      </c>
      <c r="E43" s="38">
        <v>0</v>
      </c>
      <c r="F43" s="38">
        <v>0</v>
      </c>
      <c r="G43" s="38">
        <v>0</v>
      </c>
      <c r="H43" s="38">
        <v>0</v>
      </c>
      <c r="I43" s="38">
        <v>0</v>
      </c>
      <c r="J43" s="38">
        <v>0</v>
      </c>
      <c r="K43" s="38">
        <v>0</v>
      </c>
      <c r="L43" s="38">
        <v>0</v>
      </c>
      <c r="M43" s="38">
        <v>0</v>
      </c>
      <c r="N43" s="43">
        <f>SUM('Buget personal'!$B43:$M43)</f>
        <v>0</v>
      </c>
    </row>
    <row r="44" spans="1:1022 1035:2044 2057:3066 3079:4088 4101:5110 5123:6132 6145:7168 7181:8190 8203:9212 9225:10234 10247:11256 11269:12278 12291:13300 13313:14336 14349:15358 15371:16380" x14ac:dyDescent="0.3">
      <c r="A44" s="44" t="s">
        <v>42</v>
      </c>
      <c r="B44" s="38">
        <v>0</v>
      </c>
      <c r="C44" s="38">
        <v>0</v>
      </c>
      <c r="D44" s="38">
        <v>0</v>
      </c>
      <c r="E44" s="38">
        <v>0</v>
      </c>
      <c r="F44" s="38">
        <v>0</v>
      </c>
      <c r="G44" s="38">
        <v>0</v>
      </c>
      <c r="H44" s="38">
        <v>0</v>
      </c>
      <c r="I44" s="38">
        <v>0</v>
      </c>
      <c r="J44" s="38">
        <v>0</v>
      </c>
      <c r="K44" s="38">
        <v>0</v>
      </c>
      <c r="L44" s="38">
        <v>0</v>
      </c>
      <c r="M44" s="38">
        <v>0</v>
      </c>
      <c r="N44" s="43">
        <f>SUM('Buget personal'!$B44:$M44)</f>
        <v>0</v>
      </c>
    </row>
    <row r="45" spans="1:1022 1035:2044 2057:3066 3079:4088 4101:5110 5123:6132 6145:7168 7181:8190 8203:9212 9225:10234 10247:11256 11269:12278 12291:13300 13313:14336 14349:15358 15371:16380" x14ac:dyDescent="0.3">
      <c r="A45" s="44" t="s">
        <v>43</v>
      </c>
      <c r="B45" s="38">
        <v>0</v>
      </c>
      <c r="C45" s="38">
        <v>0</v>
      </c>
      <c r="D45" s="38">
        <v>0</v>
      </c>
      <c r="E45" s="38">
        <v>0</v>
      </c>
      <c r="F45" s="38">
        <v>0</v>
      </c>
      <c r="G45" s="38">
        <v>0</v>
      </c>
      <c r="H45" s="38">
        <v>0</v>
      </c>
      <c r="I45" s="38">
        <v>0</v>
      </c>
      <c r="J45" s="38">
        <v>0</v>
      </c>
      <c r="K45" s="38">
        <v>0</v>
      </c>
      <c r="L45" s="38">
        <v>0</v>
      </c>
      <c r="M45" s="38">
        <v>0</v>
      </c>
      <c r="N45" s="43">
        <f>SUM('Buget personal'!$B45:$M45)</f>
        <v>0</v>
      </c>
    </row>
    <row r="46" spans="1:1022 1035:2044 2057:3066 3079:4088 4101:5110 5123:6132 6145:7168 7181:8190 8203:9212 9225:10234 10247:11256 11269:12278 12291:13300 13313:14336 14349:15358 15371:16380" x14ac:dyDescent="0.3">
      <c r="A46" s="44" t="s">
        <v>44</v>
      </c>
      <c r="B46" s="38">
        <v>0</v>
      </c>
      <c r="C46" s="38">
        <v>0</v>
      </c>
      <c r="D46" s="38">
        <v>0</v>
      </c>
      <c r="E46" s="38">
        <v>0</v>
      </c>
      <c r="F46" s="38">
        <v>0</v>
      </c>
      <c r="G46" s="38">
        <v>0</v>
      </c>
      <c r="H46" s="38">
        <v>0</v>
      </c>
      <c r="I46" s="38">
        <v>0</v>
      </c>
      <c r="J46" s="38">
        <v>0</v>
      </c>
      <c r="K46" s="38">
        <v>0</v>
      </c>
      <c r="L46" s="38">
        <v>0</v>
      </c>
      <c r="M46" s="38">
        <v>0</v>
      </c>
      <c r="N46" s="43">
        <f>SUM('Buget personal'!$B46:$M46)</f>
        <v>0</v>
      </c>
      <c r="O46" s="35"/>
      <c r="P46" s="35"/>
      <c r="Q46" s="35"/>
      <c r="R46" s="35"/>
    </row>
    <row r="47" spans="1:1022 1035:2044 2057:3066 3079:4088 4101:5110 5123:6132 6145:7168 7181:8190 8203:9212 9225:10234 10247:11256 11269:12278 12291:13300 13313:14336 14349:15358 15371:16380" ht="19" thickBot="1" x14ac:dyDescent="0.35">
      <c r="A47" s="44" t="s">
        <v>45</v>
      </c>
      <c r="B47" s="38">
        <v>0</v>
      </c>
      <c r="C47" s="38">
        <v>0</v>
      </c>
      <c r="D47" s="38">
        <v>0</v>
      </c>
      <c r="E47" s="38">
        <v>0</v>
      </c>
      <c r="F47" s="38">
        <v>0</v>
      </c>
      <c r="G47" s="38">
        <v>0</v>
      </c>
      <c r="H47" s="38">
        <v>0</v>
      </c>
      <c r="I47" s="38">
        <v>0</v>
      </c>
      <c r="J47" s="38">
        <v>0</v>
      </c>
      <c r="K47" s="38">
        <v>0</v>
      </c>
      <c r="L47" s="38">
        <v>0</v>
      </c>
      <c r="M47" s="38">
        <v>0</v>
      </c>
      <c r="N47" s="43">
        <f>SUM('Buget personal'!$B47:$M47)</f>
        <v>0</v>
      </c>
    </row>
    <row r="48" spans="1:1022 1035:2044 2057:3066 3079:4088 4101:5110 5123:6132 6145:7168 7181:8190 8203:9212 9225:10234 10247:11256 11269:12278 12291:13300 13313:14336 14349:15358 15371:16380" s="7" customFormat="1" ht="20.399999999999999" customHeight="1" x14ac:dyDescent="0.45">
      <c r="A48" s="33" t="s">
        <v>75</v>
      </c>
      <c r="B48" s="84">
        <f>SUBTOTAL(109,'Buget personal'!$B$41:$B$47)</f>
        <v>0</v>
      </c>
      <c r="C48" s="84">
        <f>SUBTOTAL(109,'Buget personal'!$C$41:$C$47)</f>
        <v>0</v>
      </c>
      <c r="D48" s="84">
        <f>SUBTOTAL(109,'Buget personal'!$D$41:$D$47)</f>
        <v>0</v>
      </c>
      <c r="E48" s="84">
        <f>SUBTOTAL(109,'Buget personal'!$E$41:$E$47)</f>
        <v>0</v>
      </c>
      <c r="F48" s="84">
        <f>SUBTOTAL(109,'Buget personal'!$F$41:$F$47)</f>
        <v>0</v>
      </c>
      <c r="G48" s="84">
        <f>SUBTOTAL(109,'Buget personal'!$G$41:$G$47)</f>
        <v>0</v>
      </c>
      <c r="H48" s="84">
        <f>SUBTOTAL(109,'Buget personal'!$H$41:$H$47)</f>
        <v>0</v>
      </c>
      <c r="I48" s="84">
        <f>SUBTOTAL(109,'Buget personal'!$I$41:$I$47)</f>
        <v>0</v>
      </c>
      <c r="J48" s="84">
        <f>SUBTOTAL(109,'Buget personal'!$J$41:$J$47)</f>
        <v>0</v>
      </c>
      <c r="K48" s="84">
        <f>SUBTOTAL(109,'Buget personal'!$K$41:$K$47)</f>
        <v>0</v>
      </c>
      <c r="L48" s="84">
        <f>SUBTOTAL(109,'Buget personal'!$L$41:$L$47)</f>
        <v>0</v>
      </c>
      <c r="M48" s="84">
        <f>SUBTOTAL(109,'Buget personal'!$M$41:$M$47)</f>
        <v>0</v>
      </c>
      <c r="N48" s="85">
        <f>SUBTOTAL(109,'Buget personal'!$N$41:$N$47)</f>
        <v>0</v>
      </c>
      <c r="O48" s="24"/>
      <c r="P48" s="24"/>
      <c r="Q48" s="24"/>
      <c r="R48" s="24"/>
      <c r="S48" s="24"/>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row>
    <row r="49" spans="1:1022 1035:2044 2057:3066 3079:4088 4101:5110 5123:6132 6145:7168 7181:8190 8203:9212 9225:10234 10247:11256 11269:12278 12291:13300 13313:14336 14349:15358 15371:16380" s="19" customFormat="1" ht="26.5" thickBot="1" x14ac:dyDescent="0.35">
      <c r="A49" s="18" t="s">
        <v>47</v>
      </c>
      <c r="B49" s="41" t="s">
        <v>0</v>
      </c>
      <c r="C49" s="41" t="s">
        <v>1</v>
      </c>
      <c r="D49" s="41" t="s">
        <v>2</v>
      </c>
      <c r="E49" s="41" t="s">
        <v>3</v>
      </c>
      <c r="F49" s="41" t="s">
        <v>4</v>
      </c>
      <c r="G49" s="41" t="s">
        <v>5</v>
      </c>
      <c r="H49" s="41" t="s">
        <v>6</v>
      </c>
      <c r="I49" s="41" t="s">
        <v>7</v>
      </c>
      <c r="J49" s="41" t="s">
        <v>8</v>
      </c>
      <c r="K49" s="41" t="s">
        <v>9</v>
      </c>
      <c r="L49" s="41" t="s">
        <v>10</v>
      </c>
      <c r="M49" s="41" t="s">
        <v>11</v>
      </c>
      <c r="N49" s="42" t="s">
        <v>12</v>
      </c>
      <c r="O49" s="59" t="s">
        <v>115</v>
      </c>
      <c r="P49" s="59" t="s">
        <v>116</v>
      </c>
      <c r="Q49" s="19" t="s">
        <v>117</v>
      </c>
      <c r="R49" s="19" t="s">
        <v>118</v>
      </c>
      <c r="S49" s="24"/>
      <c r="T49" s="30"/>
      <c r="U49" s="30"/>
      <c r="V49" s="30"/>
      <c r="W49" s="30"/>
      <c r="X49" s="30"/>
      <c r="Y49" s="30"/>
      <c r="Z49" s="30"/>
      <c r="AA49" s="31"/>
      <c r="AB49" s="29"/>
      <c r="AC49" s="30"/>
      <c r="AD49" s="30"/>
      <c r="AE49" s="30"/>
      <c r="AF49" s="30"/>
      <c r="AG49" s="30"/>
      <c r="AH49" s="30"/>
      <c r="AI49" s="30"/>
      <c r="AJ49" s="30"/>
      <c r="AK49" s="30"/>
      <c r="AL49" s="30"/>
      <c r="AM49" s="30"/>
      <c r="AN49" s="30"/>
      <c r="AO49" s="31"/>
      <c r="AP49" s="29"/>
      <c r="AQ49" s="30"/>
      <c r="AR49" s="30"/>
      <c r="AS49" s="30"/>
      <c r="AT49" s="30"/>
      <c r="AU49" s="30"/>
      <c r="AV49" s="30"/>
      <c r="AW49" s="30"/>
      <c r="AX49" s="30"/>
      <c r="AY49" s="30"/>
      <c r="AZ49" s="30"/>
      <c r="BA49" s="30"/>
      <c r="BB49" s="30"/>
      <c r="BC49" s="31"/>
      <c r="BD49" s="29"/>
      <c r="BE49" s="30"/>
      <c r="BF49" s="30"/>
      <c r="BG49" s="30"/>
      <c r="BH49" s="30"/>
      <c r="BI49" s="30"/>
      <c r="BJ49" s="30"/>
      <c r="BK49" s="30"/>
      <c r="BL49" s="30"/>
      <c r="BM49" s="30"/>
      <c r="BN49" s="30"/>
      <c r="BO49" s="30"/>
      <c r="BP49" s="30"/>
      <c r="BQ49" s="31"/>
      <c r="BR49" s="29"/>
      <c r="BS49" s="30"/>
      <c r="CE49" s="20"/>
      <c r="CF49" s="18"/>
      <c r="CS49" s="20"/>
      <c r="CT49" s="18"/>
      <c r="DG49" s="20"/>
      <c r="DH49" s="18"/>
      <c r="DU49" s="20"/>
      <c r="DV49" s="18"/>
      <c r="EI49" s="20"/>
      <c r="EJ49" s="18"/>
      <c r="EW49" s="20"/>
      <c r="EX49" s="18"/>
      <c r="FK49" s="20"/>
      <c r="FL49" s="18"/>
      <c r="FY49" s="20"/>
      <c r="FZ49" s="18"/>
      <c r="GM49" s="20"/>
      <c r="GN49" s="18"/>
      <c r="HA49" s="20"/>
      <c r="HB49" s="18"/>
      <c r="HO49" s="20"/>
      <c r="HP49" s="18"/>
      <c r="IC49" s="20"/>
      <c r="ID49" s="18"/>
      <c r="IQ49" s="20"/>
      <c r="IR49" s="18"/>
      <c r="JE49" s="20"/>
      <c r="JF49" s="18"/>
      <c r="JS49" s="20"/>
      <c r="JT49" s="18"/>
      <c r="KG49" s="20"/>
      <c r="KH49" s="18"/>
      <c r="KU49" s="20"/>
      <c r="KV49" s="18"/>
      <c r="LI49" s="20"/>
      <c r="LJ49" s="18"/>
      <c r="LW49" s="20"/>
      <c r="LX49" s="18"/>
      <c r="MK49" s="20"/>
      <c r="ML49" s="18"/>
      <c r="MY49" s="20"/>
      <c r="MZ49" s="18"/>
      <c r="NM49" s="20"/>
      <c r="NN49" s="18"/>
      <c r="OA49" s="20"/>
      <c r="OB49" s="18"/>
      <c r="OO49" s="20"/>
      <c r="OP49" s="18"/>
      <c r="PC49" s="20"/>
      <c r="PD49" s="18"/>
      <c r="PQ49" s="20"/>
      <c r="PR49" s="18"/>
      <c r="QE49" s="20"/>
      <c r="QF49" s="18"/>
      <c r="QS49" s="20"/>
      <c r="QT49" s="18"/>
      <c r="RG49" s="20"/>
      <c r="RH49" s="18"/>
      <c r="RU49" s="20"/>
      <c r="RV49" s="18"/>
      <c r="SI49" s="20"/>
      <c r="SJ49" s="18"/>
      <c r="SW49" s="20"/>
      <c r="SX49" s="18"/>
      <c r="TK49" s="20"/>
      <c r="TL49" s="18"/>
      <c r="TY49" s="20"/>
      <c r="TZ49" s="18"/>
      <c r="UM49" s="20"/>
      <c r="UN49" s="18"/>
      <c r="VA49" s="20"/>
      <c r="VB49" s="18"/>
      <c r="VO49" s="20"/>
      <c r="VP49" s="18"/>
      <c r="WC49" s="20"/>
      <c r="WD49" s="18"/>
      <c r="WQ49" s="20"/>
      <c r="WR49" s="18"/>
      <c r="XE49" s="20"/>
      <c r="XF49" s="18"/>
      <c r="XS49" s="20"/>
      <c r="XT49" s="18"/>
      <c r="YG49" s="20"/>
      <c r="YH49" s="18"/>
      <c r="YU49" s="20"/>
      <c r="YV49" s="18"/>
      <c r="ZI49" s="20"/>
      <c r="ZJ49" s="18"/>
      <c r="ZW49" s="20"/>
      <c r="ZX49" s="18"/>
      <c r="AAK49" s="20"/>
      <c r="AAL49" s="18"/>
      <c r="AAY49" s="20"/>
      <c r="AAZ49" s="18"/>
      <c r="ABM49" s="20"/>
      <c r="ABN49" s="18"/>
      <c r="ACA49" s="20"/>
      <c r="ACB49" s="18"/>
      <c r="ACO49" s="20"/>
      <c r="ACP49" s="18"/>
      <c r="ADC49" s="20"/>
      <c r="ADD49" s="18"/>
      <c r="ADQ49" s="20"/>
      <c r="ADR49" s="18"/>
      <c r="AEE49" s="20"/>
      <c r="AEF49" s="18"/>
      <c r="AES49" s="20"/>
      <c r="AET49" s="18"/>
      <c r="AFG49" s="20"/>
      <c r="AFH49" s="18"/>
      <c r="AFU49" s="20"/>
      <c r="AFV49" s="18"/>
      <c r="AGI49" s="20"/>
      <c r="AGJ49" s="18"/>
      <c r="AGW49" s="20"/>
      <c r="AGX49" s="18"/>
      <c r="AHK49" s="20"/>
      <c r="AHL49" s="18"/>
      <c r="AHY49" s="20"/>
      <c r="AHZ49" s="18"/>
      <c r="AIM49" s="20"/>
      <c r="AIN49" s="18"/>
      <c r="AJA49" s="20"/>
      <c r="AJB49" s="18"/>
      <c r="AJO49" s="20"/>
      <c r="AJP49" s="18"/>
      <c r="AKC49" s="20"/>
      <c r="AKD49" s="18"/>
      <c r="AKQ49" s="20"/>
      <c r="AKR49" s="18"/>
      <c r="ALE49" s="20"/>
      <c r="ALF49" s="18"/>
      <c r="ALS49" s="20"/>
      <c r="ALT49" s="18"/>
      <c r="AMG49" s="20"/>
      <c r="AMH49" s="18"/>
      <c r="AMU49" s="20"/>
      <c r="AMV49" s="18"/>
      <c r="ANI49" s="20"/>
      <c r="ANJ49" s="18"/>
      <c r="ANW49" s="20"/>
      <c r="ANX49" s="18"/>
      <c r="AOK49" s="20"/>
      <c r="AOL49" s="18"/>
      <c r="AOY49" s="20"/>
      <c r="AOZ49" s="18"/>
      <c r="APM49" s="20"/>
      <c r="APN49" s="18"/>
      <c r="AQA49" s="20"/>
      <c r="AQB49" s="18"/>
      <c r="AQO49" s="20"/>
      <c r="AQP49" s="18"/>
      <c r="ARC49" s="20"/>
      <c r="ARD49" s="18"/>
      <c r="ARQ49" s="20"/>
      <c r="ARR49" s="18"/>
      <c r="ASE49" s="20"/>
      <c r="ASF49" s="18"/>
      <c r="ASS49" s="20"/>
      <c r="AST49" s="18"/>
      <c r="ATG49" s="20"/>
      <c r="ATH49" s="18"/>
      <c r="ATU49" s="20"/>
      <c r="ATV49" s="18"/>
      <c r="AUI49" s="20"/>
      <c r="AUJ49" s="18"/>
      <c r="AUW49" s="20"/>
      <c r="AUX49" s="18"/>
      <c r="AVK49" s="20"/>
      <c r="AVL49" s="18"/>
      <c r="AVY49" s="20"/>
      <c r="AVZ49" s="18"/>
      <c r="AWM49" s="20"/>
      <c r="AWN49" s="18"/>
      <c r="AXA49" s="20"/>
      <c r="AXB49" s="18"/>
      <c r="AXO49" s="20"/>
      <c r="AXP49" s="18"/>
      <c r="AYC49" s="20"/>
      <c r="AYD49" s="18"/>
      <c r="AYQ49" s="20"/>
      <c r="AYR49" s="18"/>
      <c r="AZE49" s="20"/>
      <c r="AZF49" s="18"/>
      <c r="AZS49" s="20"/>
      <c r="AZT49" s="18"/>
      <c r="BAG49" s="20"/>
      <c r="BAH49" s="18"/>
      <c r="BAU49" s="20"/>
      <c r="BAV49" s="18"/>
      <c r="BBI49" s="20"/>
      <c r="BBJ49" s="18"/>
      <c r="BBW49" s="20"/>
      <c r="BBX49" s="18"/>
      <c r="BCK49" s="20"/>
      <c r="BCL49" s="18"/>
      <c r="BCY49" s="20"/>
      <c r="BCZ49" s="18"/>
      <c r="BDM49" s="20"/>
      <c r="BDN49" s="18"/>
      <c r="BEA49" s="20"/>
      <c r="BEB49" s="18"/>
      <c r="BEO49" s="20"/>
      <c r="BEP49" s="18"/>
      <c r="BFC49" s="20"/>
      <c r="BFD49" s="18"/>
      <c r="BFQ49" s="20"/>
      <c r="BFR49" s="18"/>
      <c r="BGE49" s="20"/>
      <c r="BGF49" s="18"/>
      <c r="BGS49" s="20"/>
      <c r="BGT49" s="18"/>
      <c r="BHG49" s="20"/>
      <c r="BHH49" s="18"/>
      <c r="BHU49" s="20"/>
      <c r="BHV49" s="18"/>
      <c r="BII49" s="20"/>
      <c r="BIJ49" s="18"/>
      <c r="BIW49" s="20"/>
      <c r="BIX49" s="18"/>
      <c r="BJK49" s="20"/>
      <c r="BJL49" s="18"/>
      <c r="BJY49" s="20"/>
      <c r="BJZ49" s="18"/>
      <c r="BKM49" s="20"/>
      <c r="BKN49" s="18"/>
      <c r="BLA49" s="20"/>
      <c r="BLB49" s="18"/>
      <c r="BLO49" s="20"/>
      <c r="BLP49" s="18"/>
      <c r="BMC49" s="20"/>
      <c r="BMD49" s="18"/>
      <c r="BMQ49" s="20"/>
      <c r="BMR49" s="18"/>
      <c r="BNE49" s="20"/>
      <c r="BNF49" s="18"/>
      <c r="BNS49" s="20"/>
      <c r="BNT49" s="18"/>
      <c r="BOG49" s="20"/>
      <c r="BOH49" s="18"/>
      <c r="BOU49" s="20"/>
      <c r="BOV49" s="18"/>
      <c r="BPI49" s="20"/>
      <c r="BPJ49" s="18"/>
      <c r="BPW49" s="20"/>
      <c r="BPX49" s="18"/>
      <c r="BQK49" s="20"/>
      <c r="BQL49" s="18"/>
      <c r="BQY49" s="20"/>
      <c r="BQZ49" s="18"/>
      <c r="BRM49" s="20"/>
      <c r="BRN49" s="18"/>
      <c r="BSA49" s="20"/>
      <c r="BSB49" s="18"/>
      <c r="BSO49" s="20"/>
      <c r="BSP49" s="18"/>
      <c r="BTC49" s="20"/>
      <c r="BTD49" s="18"/>
      <c r="BTQ49" s="20"/>
      <c r="BTR49" s="18"/>
      <c r="BUE49" s="20"/>
      <c r="BUF49" s="18"/>
      <c r="BUS49" s="20"/>
      <c r="BUT49" s="18"/>
      <c r="BVG49" s="20"/>
      <c r="BVH49" s="18"/>
      <c r="BVU49" s="20"/>
      <c r="BVV49" s="18"/>
      <c r="BWI49" s="20"/>
      <c r="BWJ49" s="18"/>
      <c r="BWW49" s="20"/>
      <c r="BWX49" s="18"/>
      <c r="BXK49" s="20"/>
      <c r="BXL49" s="18"/>
      <c r="BXY49" s="20"/>
      <c r="BXZ49" s="18"/>
      <c r="BYM49" s="20"/>
      <c r="BYN49" s="18"/>
      <c r="BZA49" s="20"/>
      <c r="BZB49" s="18"/>
      <c r="BZO49" s="20"/>
      <c r="BZP49" s="18"/>
      <c r="CAC49" s="20"/>
      <c r="CAD49" s="18"/>
      <c r="CAQ49" s="20"/>
      <c r="CAR49" s="18"/>
      <c r="CBE49" s="20"/>
      <c r="CBF49" s="18"/>
      <c r="CBS49" s="20"/>
      <c r="CBT49" s="18"/>
      <c r="CCG49" s="20"/>
      <c r="CCH49" s="18"/>
      <c r="CCU49" s="20"/>
      <c r="CCV49" s="18"/>
      <c r="CDI49" s="20"/>
      <c r="CDJ49" s="18"/>
      <c r="CDW49" s="20"/>
      <c r="CDX49" s="18"/>
      <c r="CEK49" s="20"/>
      <c r="CEL49" s="18"/>
      <c r="CEY49" s="20"/>
      <c r="CEZ49" s="18"/>
      <c r="CFM49" s="20"/>
      <c r="CFN49" s="18"/>
      <c r="CGA49" s="20"/>
      <c r="CGB49" s="18"/>
      <c r="CGO49" s="20"/>
      <c r="CGP49" s="18"/>
      <c r="CHC49" s="20"/>
      <c r="CHD49" s="18"/>
      <c r="CHQ49" s="20"/>
      <c r="CHR49" s="18"/>
      <c r="CIE49" s="20"/>
      <c r="CIF49" s="18"/>
      <c r="CIS49" s="20"/>
      <c r="CIT49" s="18"/>
      <c r="CJG49" s="20"/>
      <c r="CJH49" s="18"/>
      <c r="CJU49" s="20"/>
      <c r="CJV49" s="18"/>
      <c r="CKI49" s="20"/>
      <c r="CKJ49" s="18"/>
      <c r="CKW49" s="20"/>
      <c r="CKX49" s="18"/>
      <c r="CLK49" s="20"/>
      <c r="CLL49" s="18"/>
      <c r="CLY49" s="20"/>
      <c r="CLZ49" s="18"/>
      <c r="CMM49" s="20"/>
      <c r="CMN49" s="18"/>
      <c r="CNA49" s="20"/>
      <c r="CNB49" s="18"/>
      <c r="CNO49" s="20"/>
      <c r="CNP49" s="18"/>
      <c r="COC49" s="20"/>
      <c r="COD49" s="18"/>
      <c r="COQ49" s="20"/>
      <c r="COR49" s="18"/>
      <c r="CPE49" s="20"/>
      <c r="CPF49" s="18"/>
      <c r="CPS49" s="20"/>
      <c r="CPT49" s="18"/>
      <c r="CQG49" s="20"/>
      <c r="CQH49" s="18"/>
      <c r="CQU49" s="20"/>
      <c r="CQV49" s="18"/>
      <c r="CRI49" s="20"/>
      <c r="CRJ49" s="18"/>
      <c r="CRW49" s="20"/>
      <c r="CRX49" s="18"/>
      <c r="CSK49" s="20"/>
      <c r="CSL49" s="18"/>
      <c r="CSY49" s="20"/>
      <c r="CSZ49" s="18"/>
      <c r="CTM49" s="20"/>
      <c r="CTN49" s="18"/>
      <c r="CUA49" s="20"/>
      <c r="CUB49" s="18"/>
      <c r="CUO49" s="20"/>
      <c r="CUP49" s="18"/>
      <c r="CVC49" s="20"/>
      <c r="CVD49" s="18"/>
      <c r="CVQ49" s="20"/>
      <c r="CVR49" s="18"/>
      <c r="CWE49" s="20"/>
      <c r="CWF49" s="18"/>
      <c r="CWS49" s="20"/>
      <c r="CWT49" s="18"/>
      <c r="CXG49" s="20"/>
      <c r="CXH49" s="18"/>
      <c r="CXU49" s="20"/>
      <c r="CXV49" s="18"/>
      <c r="CYI49" s="20"/>
      <c r="CYJ49" s="18"/>
      <c r="CYW49" s="20"/>
      <c r="CYX49" s="18"/>
      <c r="CZK49" s="20"/>
      <c r="CZL49" s="18"/>
      <c r="CZY49" s="20"/>
      <c r="CZZ49" s="18"/>
      <c r="DAM49" s="20"/>
      <c r="DAN49" s="18"/>
      <c r="DBA49" s="20"/>
      <c r="DBB49" s="18"/>
      <c r="DBO49" s="20"/>
      <c r="DBP49" s="18"/>
      <c r="DCC49" s="20"/>
      <c r="DCD49" s="18"/>
      <c r="DCQ49" s="20"/>
      <c r="DCR49" s="18"/>
      <c r="DDE49" s="20"/>
      <c r="DDF49" s="18"/>
      <c r="DDS49" s="20"/>
      <c r="DDT49" s="18"/>
      <c r="DEG49" s="20"/>
      <c r="DEH49" s="18"/>
      <c r="DEU49" s="20"/>
      <c r="DEV49" s="18"/>
      <c r="DFI49" s="20"/>
      <c r="DFJ49" s="18"/>
      <c r="DFW49" s="20"/>
      <c r="DFX49" s="18"/>
      <c r="DGK49" s="20"/>
      <c r="DGL49" s="18"/>
      <c r="DGY49" s="20"/>
      <c r="DGZ49" s="18"/>
      <c r="DHM49" s="20"/>
      <c r="DHN49" s="18"/>
      <c r="DIA49" s="20"/>
      <c r="DIB49" s="18"/>
      <c r="DIO49" s="20"/>
      <c r="DIP49" s="18"/>
      <c r="DJC49" s="20"/>
      <c r="DJD49" s="18"/>
      <c r="DJQ49" s="20"/>
      <c r="DJR49" s="18"/>
      <c r="DKE49" s="20"/>
      <c r="DKF49" s="18"/>
      <c r="DKS49" s="20"/>
      <c r="DKT49" s="18"/>
      <c r="DLG49" s="20"/>
      <c r="DLH49" s="18"/>
      <c r="DLU49" s="20"/>
      <c r="DLV49" s="18"/>
      <c r="DMI49" s="20"/>
      <c r="DMJ49" s="18"/>
      <c r="DMW49" s="20"/>
      <c r="DMX49" s="18"/>
      <c r="DNK49" s="20"/>
      <c r="DNL49" s="18"/>
      <c r="DNY49" s="20"/>
      <c r="DNZ49" s="18"/>
      <c r="DOM49" s="20"/>
      <c r="DON49" s="18"/>
      <c r="DPA49" s="20"/>
      <c r="DPB49" s="18"/>
      <c r="DPO49" s="20"/>
      <c r="DPP49" s="18"/>
      <c r="DQC49" s="20"/>
      <c r="DQD49" s="18"/>
      <c r="DQQ49" s="20"/>
      <c r="DQR49" s="18"/>
      <c r="DRE49" s="20"/>
      <c r="DRF49" s="18"/>
      <c r="DRS49" s="20"/>
      <c r="DRT49" s="18"/>
      <c r="DSG49" s="20"/>
      <c r="DSH49" s="18"/>
      <c r="DSU49" s="20"/>
      <c r="DSV49" s="18"/>
      <c r="DTI49" s="20"/>
      <c r="DTJ49" s="18"/>
      <c r="DTW49" s="20"/>
      <c r="DTX49" s="18"/>
      <c r="DUK49" s="20"/>
      <c r="DUL49" s="18"/>
      <c r="DUY49" s="20"/>
      <c r="DUZ49" s="18"/>
      <c r="DVM49" s="20"/>
      <c r="DVN49" s="18"/>
      <c r="DWA49" s="20"/>
      <c r="DWB49" s="18"/>
      <c r="DWO49" s="20"/>
      <c r="DWP49" s="18"/>
      <c r="DXC49" s="20"/>
      <c r="DXD49" s="18"/>
      <c r="DXQ49" s="20"/>
      <c r="DXR49" s="18"/>
      <c r="DYE49" s="20"/>
      <c r="DYF49" s="18"/>
      <c r="DYS49" s="20"/>
      <c r="DYT49" s="18"/>
      <c r="DZG49" s="20"/>
      <c r="DZH49" s="18"/>
      <c r="DZU49" s="20"/>
      <c r="DZV49" s="18"/>
      <c r="EAI49" s="20"/>
      <c r="EAJ49" s="18"/>
      <c r="EAW49" s="20"/>
      <c r="EAX49" s="18"/>
      <c r="EBK49" s="20"/>
      <c r="EBL49" s="18"/>
      <c r="EBY49" s="20"/>
      <c r="EBZ49" s="18"/>
      <c r="ECM49" s="20"/>
      <c r="ECN49" s="18"/>
      <c r="EDA49" s="20"/>
      <c r="EDB49" s="18"/>
      <c r="EDO49" s="20"/>
      <c r="EDP49" s="18"/>
      <c r="EEC49" s="20"/>
      <c r="EED49" s="18"/>
      <c r="EEQ49" s="20"/>
      <c r="EER49" s="18"/>
      <c r="EFE49" s="20"/>
      <c r="EFF49" s="18"/>
      <c r="EFS49" s="20"/>
      <c r="EFT49" s="18"/>
      <c r="EGG49" s="20"/>
      <c r="EGH49" s="18"/>
      <c r="EGU49" s="20"/>
      <c r="EGV49" s="18"/>
      <c r="EHI49" s="20"/>
      <c r="EHJ49" s="18"/>
      <c r="EHW49" s="20"/>
      <c r="EHX49" s="18"/>
      <c r="EIK49" s="20"/>
      <c r="EIL49" s="18"/>
      <c r="EIY49" s="20"/>
      <c r="EIZ49" s="18"/>
      <c r="EJM49" s="20"/>
      <c r="EJN49" s="18"/>
      <c r="EKA49" s="20"/>
      <c r="EKB49" s="18"/>
      <c r="EKO49" s="20"/>
      <c r="EKP49" s="18"/>
      <c r="ELC49" s="20"/>
      <c r="ELD49" s="18"/>
      <c r="ELQ49" s="20"/>
      <c r="ELR49" s="18"/>
      <c r="EME49" s="20"/>
      <c r="EMF49" s="18"/>
      <c r="EMS49" s="20"/>
      <c r="EMT49" s="18"/>
      <c r="ENG49" s="20"/>
      <c r="ENH49" s="18"/>
      <c r="ENU49" s="20"/>
      <c r="ENV49" s="18"/>
      <c r="EOI49" s="20"/>
      <c r="EOJ49" s="18"/>
      <c r="EOW49" s="20"/>
      <c r="EOX49" s="18"/>
      <c r="EPK49" s="20"/>
      <c r="EPL49" s="18"/>
      <c r="EPY49" s="20"/>
      <c r="EPZ49" s="18"/>
      <c r="EQM49" s="20"/>
      <c r="EQN49" s="18"/>
      <c r="ERA49" s="20"/>
      <c r="ERB49" s="18"/>
      <c r="ERO49" s="20"/>
      <c r="ERP49" s="18"/>
      <c r="ESC49" s="20"/>
      <c r="ESD49" s="18"/>
      <c r="ESQ49" s="20"/>
      <c r="ESR49" s="18"/>
      <c r="ETE49" s="20"/>
      <c r="ETF49" s="18"/>
      <c r="ETS49" s="20"/>
      <c r="ETT49" s="18"/>
      <c r="EUG49" s="20"/>
      <c r="EUH49" s="18"/>
      <c r="EUU49" s="20"/>
      <c r="EUV49" s="18"/>
      <c r="EVI49" s="20"/>
      <c r="EVJ49" s="18"/>
      <c r="EVW49" s="20"/>
      <c r="EVX49" s="18"/>
      <c r="EWK49" s="20"/>
      <c r="EWL49" s="18"/>
      <c r="EWY49" s="20"/>
      <c r="EWZ49" s="18"/>
      <c r="EXM49" s="20"/>
      <c r="EXN49" s="18"/>
      <c r="EYA49" s="20"/>
      <c r="EYB49" s="18"/>
      <c r="EYO49" s="20"/>
      <c r="EYP49" s="18"/>
      <c r="EZC49" s="20"/>
      <c r="EZD49" s="18"/>
      <c r="EZQ49" s="20"/>
      <c r="EZR49" s="18"/>
      <c r="FAE49" s="20"/>
      <c r="FAF49" s="18"/>
      <c r="FAS49" s="20"/>
      <c r="FAT49" s="18"/>
      <c r="FBG49" s="20"/>
      <c r="FBH49" s="18"/>
      <c r="FBU49" s="20"/>
      <c r="FBV49" s="18"/>
      <c r="FCI49" s="20"/>
      <c r="FCJ49" s="18"/>
      <c r="FCW49" s="20"/>
      <c r="FCX49" s="18"/>
      <c r="FDK49" s="20"/>
      <c r="FDL49" s="18"/>
      <c r="FDY49" s="20"/>
      <c r="FDZ49" s="18"/>
      <c r="FEM49" s="20"/>
      <c r="FEN49" s="18"/>
      <c r="FFA49" s="20"/>
      <c r="FFB49" s="18"/>
      <c r="FFO49" s="20"/>
      <c r="FFP49" s="18"/>
      <c r="FGC49" s="20"/>
      <c r="FGD49" s="18"/>
      <c r="FGQ49" s="20"/>
      <c r="FGR49" s="18"/>
      <c r="FHE49" s="20"/>
      <c r="FHF49" s="18"/>
      <c r="FHS49" s="20"/>
      <c r="FHT49" s="18"/>
      <c r="FIG49" s="20"/>
      <c r="FIH49" s="18"/>
      <c r="FIU49" s="20"/>
      <c r="FIV49" s="18"/>
      <c r="FJI49" s="20"/>
      <c r="FJJ49" s="18"/>
      <c r="FJW49" s="20"/>
      <c r="FJX49" s="18"/>
      <c r="FKK49" s="20"/>
      <c r="FKL49" s="18"/>
      <c r="FKY49" s="20"/>
      <c r="FKZ49" s="18"/>
      <c r="FLM49" s="20"/>
      <c r="FLN49" s="18"/>
      <c r="FMA49" s="20"/>
      <c r="FMB49" s="18"/>
      <c r="FMO49" s="20"/>
      <c r="FMP49" s="18"/>
      <c r="FNC49" s="20"/>
      <c r="FND49" s="18"/>
      <c r="FNQ49" s="20"/>
      <c r="FNR49" s="18"/>
      <c r="FOE49" s="20"/>
      <c r="FOF49" s="18"/>
      <c r="FOS49" s="20"/>
      <c r="FOT49" s="18"/>
      <c r="FPG49" s="20"/>
      <c r="FPH49" s="18"/>
      <c r="FPU49" s="20"/>
      <c r="FPV49" s="18"/>
      <c r="FQI49" s="20"/>
      <c r="FQJ49" s="18"/>
      <c r="FQW49" s="20"/>
      <c r="FQX49" s="18"/>
      <c r="FRK49" s="20"/>
      <c r="FRL49" s="18"/>
      <c r="FRY49" s="20"/>
      <c r="FRZ49" s="18"/>
      <c r="FSM49" s="20"/>
      <c r="FSN49" s="18"/>
      <c r="FTA49" s="20"/>
      <c r="FTB49" s="18"/>
      <c r="FTO49" s="20"/>
      <c r="FTP49" s="18"/>
      <c r="FUC49" s="20"/>
      <c r="FUD49" s="18"/>
      <c r="FUQ49" s="20"/>
      <c r="FUR49" s="18"/>
      <c r="FVE49" s="20"/>
      <c r="FVF49" s="18"/>
      <c r="FVS49" s="20"/>
      <c r="FVT49" s="18"/>
      <c r="FWG49" s="20"/>
      <c r="FWH49" s="18"/>
      <c r="FWU49" s="20"/>
      <c r="FWV49" s="18"/>
      <c r="FXI49" s="20"/>
      <c r="FXJ49" s="18"/>
      <c r="FXW49" s="20"/>
      <c r="FXX49" s="18"/>
      <c r="FYK49" s="20"/>
      <c r="FYL49" s="18"/>
      <c r="FYY49" s="20"/>
      <c r="FYZ49" s="18"/>
      <c r="FZM49" s="20"/>
      <c r="FZN49" s="18"/>
      <c r="GAA49" s="20"/>
      <c r="GAB49" s="18"/>
      <c r="GAO49" s="20"/>
      <c r="GAP49" s="18"/>
      <c r="GBC49" s="20"/>
      <c r="GBD49" s="18"/>
      <c r="GBQ49" s="20"/>
      <c r="GBR49" s="18"/>
      <c r="GCE49" s="20"/>
      <c r="GCF49" s="18"/>
      <c r="GCS49" s="20"/>
      <c r="GCT49" s="18"/>
      <c r="GDG49" s="20"/>
      <c r="GDH49" s="18"/>
      <c r="GDU49" s="20"/>
      <c r="GDV49" s="18"/>
      <c r="GEI49" s="20"/>
      <c r="GEJ49" s="18"/>
      <c r="GEW49" s="20"/>
      <c r="GEX49" s="18"/>
      <c r="GFK49" s="20"/>
      <c r="GFL49" s="18"/>
      <c r="GFY49" s="20"/>
      <c r="GFZ49" s="18"/>
      <c r="GGM49" s="20"/>
      <c r="GGN49" s="18"/>
      <c r="GHA49" s="20"/>
      <c r="GHB49" s="18"/>
      <c r="GHO49" s="20"/>
      <c r="GHP49" s="18"/>
      <c r="GIC49" s="20"/>
      <c r="GID49" s="18"/>
      <c r="GIQ49" s="20"/>
      <c r="GIR49" s="18"/>
      <c r="GJE49" s="20"/>
      <c r="GJF49" s="18"/>
      <c r="GJS49" s="20"/>
      <c r="GJT49" s="18"/>
      <c r="GKG49" s="20"/>
      <c r="GKH49" s="18"/>
      <c r="GKU49" s="20"/>
      <c r="GKV49" s="18"/>
      <c r="GLI49" s="20"/>
      <c r="GLJ49" s="18"/>
      <c r="GLW49" s="20"/>
      <c r="GLX49" s="18"/>
      <c r="GMK49" s="20"/>
      <c r="GML49" s="18"/>
      <c r="GMY49" s="20"/>
      <c r="GMZ49" s="18"/>
      <c r="GNM49" s="20"/>
      <c r="GNN49" s="18"/>
      <c r="GOA49" s="20"/>
      <c r="GOB49" s="18"/>
      <c r="GOO49" s="20"/>
      <c r="GOP49" s="18"/>
      <c r="GPC49" s="20"/>
      <c r="GPD49" s="18"/>
      <c r="GPQ49" s="20"/>
      <c r="GPR49" s="18"/>
      <c r="GQE49" s="20"/>
      <c r="GQF49" s="18"/>
      <c r="GQS49" s="20"/>
      <c r="GQT49" s="18"/>
      <c r="GRG49" s="20"/>
      <c r="GRH49" s="18"/>
      <c r="GRU49" s="20"/>
      <c r="GRV49" s="18"/>
      <c r="GSI49" s="20"/>
      <c r="GSJ49" s="18"/>
      <c r="GSW49" s="20"/>
      <c r="GSX49" s="18"/>
      <c r="GTK49" s="20"/>
      <c r="GTL49" s="18"/>
      <c r="GTY49" s="20"/>
      <c r="GTZ49" s="18"/>
      <c r="GUM49" s="20"/>
      <c r="GUN49" s="18"/>
      <c r="GVA49" s="20"/>
      <c r="GVB49" s="18"/>
      <c r="GVO49" s="20"/>
      <c r="GVP49" s="18"/>
      <c r="GWC49" s="20"/>
      <c r="GWD49" s="18"/>
      <c r="GWQ49" s="20"/>
      <c r="GWR49" s="18"/>
      <c r="GXE49" s="20"/>
      <c r="GXF49" s="18"/>
      <c r="GXS49" s="20"/>
      <c r="GXT49" s="18"/>
      <c r="GYG49" s="20"/>
      <c r="GYH49" s="18"/>
      <c r="GYU49" s="20"/>
      <c r="GYV49" s="18"/>
      <c r="GZI49" s="20"/>
      <c r="GZJ49" s="18"/>
      <c r="GZW49" s="20"/>
      <c r="GZX49" s="18"/>
      <c r="HAK49" s="20"/>
      <c r="HAL49" s="18"/>
      <c r="HAY49" s="20"/>
      <c r="HAZ49" s="18"/>
      <c r="HBM49" s="20"/>
      <c r="HBN49" s="18"/>
      <c r="HCA49" s="20"/>
      <c r="HCB49" s="18"/>
      <c r="HCO49" s="20"/>
      <c r="HCP49" s="18"/>
      <c r="HDC49" s="20"/>
      <c r="HDD49" s="18"/>
      <c r="HDQ49" s="20"/>
      <c r="HDR49" s="18"/>
      <c r="HEE49" s="20"/>
      <c r="HEF49" s="18"/>
      <c r="HES49" s="20"/>
      <c r="HET49" s="18"/>
      <c r="HFG49" s="20"/>
      <c r="HFH49" s="18"/>
      <c r="HFU49" s="20"/>
      <c r="HFV49" s="18"/>
      <c r="HGI49" s="20"/>
      <c r="HGJ49" s="18"/>
      <c r="HGW49" s="20"/>
      <c r="HGX49" s="18"/>
      <c r="HHK49" s="20"/>
      <c r="HHL49" s="18"/>
      <c r="HHY49" s="20"/>
      <c r="HHZ49" s="18"/>
      <c r="HIM49" s="20"/>
      <c r="HIN49" s="18"/>
      <c r="HJA49" s="20"/>
      <c r="HJB49" s="18"/>
      <c r="HJO49" s="20"/>
      <c r="HJP49" s="18"/>
      <c r="HKC49" s="20"/>
      <c r="HKD49" s="18"/>
      <c r="HKQ49" s="20"/>
      <c r="HKR49" s="18"/>
      <c r="HLE49" s="20"/>
      <c r="HLF49" s="18"/>
      <c r="HLS49" s="20"/>
      <c r="HLT49" s="18"/>
      <c r="HMG49" s="20"/>
      <c r="HMH49" s="18"/>
      <c r="HMU49" s="20"/>
      <c r="HMV49" s="18"/>
      <c r="HNI49" s="20"/>
      <c r="HNJ49" s="18"/>
      <c r="HNW49" s="20"/>
      <c r="HNX49" s="18"/>
      <c r="HOK49" s="20"/>
      <c r="HOL49" s="18"/>
      <c r="HOY49" s="20"/>
      <c r="HOZ49" s="18"/>
      <c r="HPM49" s="20"/>
      <c r="HPN49" s="18"/>
      <c r="HQA49" s="20"/>
      <c r="HQB49" s="18"/>
      <c r="HQO49" s="20"/>
      <c r="HQP49" s="18"/>
      <c r="HRC49" s="20"/>
      <c r="HRD49" s="18"/>
      <c r="HRQ49" s="20"/>
      <c r="HRR49" s="18"/>
      <c r="HSE49" s="20"/>
      <c r="HSF49" s="18"/>
      <c r="HSS49" s="20"/>
      <c r="HST49" s="18"/>
      <c r="HTG49" s="20"/>
      <c r="HTH49" s="18"/>
      <c r="HTU49" s="20"/>
      <c r="HTV49" s="18"/>
      <c r="HUI49" s="20"/>
      <c r="HUJ49" s="18"/>
      <c r="HUW49" s="20"/>
      <c r="HUX49" s="18"/>
      <c r="HVK49" s="20"/>
      <c r="HVL49" s="18"/>
      <c r="HVY49" s="20"/>
      <c r="HVZ49" s="18"/>
      <c r="HWM49" s="20"/>
      <c r="HWN49" s="18"/>
      <c r="HXA49" s="20"/>
      <c r="HXB49" s="18"/>
      <c r="HXO49" s="20"/>
      <c r="HXP49" s="18"/>
      <c r="HYC49" s="20"/>
      <c r="HYD49" s="18"/>
      <c r="HYQ49" s="20"/>
      <c r="HYR49" s="18"/>
      <c r="HZE49" s="20"/>
      <c r="HZF49" s="18"/>
      <c r="HZS49" s="20"/>
      <c r="HZT49" s="18"/>
      <c r="IAG49" s="20"/>
      <c r="IAH49" s="18"/>
      <c r="IAU49" s="20"/>
      <c r="IAV49" s="18"/>
      <c r="IBI49" s="20"/>
      <c r="IBJ49" s="18"/>
      <c r="IBW49" s="20"/>
      <c r="IBX49" s="18"/>
      <c r="ICK49" s="20"/>
      <c r="ICL49" s="18"/>
      <c r="ICY49" s="20"/>
      <c r="ICZ49" s="18"/>
      <c r="IDM49" s="20"/>
      <c r="IDN49" s="18"/>
      <c r="IEA49" s="20"/>
      <c r="IEB49" s="18"/>
      <c r="IEO49" s="20"/>
      <c r="IEP49" s="18"/>
      <c r="IFC49" s="20"/>
      <c r="IFD49" s="18"/>
      <c r="IFQ49" s="20"/>
      <c r="IFR49" s="18"/>
      <c r="IGE49" s="20"/>
      <c r="IGF49" s="18"/>
      <c r="IGS49" s="20"/>
      <c r="IGT49" s="18"/>
      <c r="IHG49" s="20"/>
      <c r="IHH49" s="18"/>
      <c r="IHU49" s="20"/>
      <c r="IHV49" s="18"/>
      <c r="III49" s="20"/>
      <c r="IIJ49" s="18"/>
      <c r="IIW49" s="20"/>
      <c r="IIX49" s="18"/>
      <c r="IJK49" s="20"/>
      <c r="IJL49" s="18"/>
      <c r="IJY49" s="20"/>
      <c r="IJZ49" s="18"/>
      <c r="IKM49" s="20"/>
      <c r="IKN49" s="18"/>
      <c r="ILA49" s="20"/>
      <c r="ILB49" s="18"/>
      <c r="ILO49" s="20"/>
      <c r="ILP49" s="18"/>
      <c r="IMC49" s="20"/>
      <c r="IMD49" s="18"/>
      <c r="IMQ49" s="20"/>
      <c r="IMR49" s="18"/>
      <c r="INE49" s="20"/>
      <c r="INF49" s="18"/>
      <c r="INS49" s="20"/>
      <c r="INT49" s="18"/>
      <c r="IOG49" s="20"/>
      <c r="IOH49" s="18"/>
      <c r="IOU49" s="20"/>
      <c r="IOV49" s="18"/>
      <c r="IPI49" s="20"/>
      <c r="IPJ49" s="18"/>
      <c r="IPW49" s="20"/>
      <c r="IPX49" s="18"/>
      <c r="IQK49" s="20"/>
      <c r="IQL49" s="18"/>
      <c r="IQY49" s="20"/>
      <c r="IQZ49" s="18"/>
      <c r="IRM49" s="20"/>
      <c r="IRN49" s="18"/>
      <c r="ISA49" s="20"/>
      <c r="ISB49" s="18"/>
      <c r="ISO49" s="20"/>
      <c r="ISP49" s="18"/>
      <c r="ITC49" s="20"/>
      <c r="ITD49" s="18"/>
      <c r="ITQ49" s="20"/>
      <c r="ITR49" s="18"/>
      <c r="IUE49" s="20"/>
      <c r="IUF49" s="18"/>
      <c r="IUS49" s="20"/>
      <c r="IUT49" s="18"/>
      <c r="IVG49" s="20"/>
      <c r="IVH49" s="18"/>
      <c r="IVU49" s="20"/>
      <c r="IVV49" s="18"/>
      <c r="IWI49" s="20"/>
      <c r="IWJ49" s="18"/>
      <c r="IWW49" s="20"/>
      <c r="IWX49" s="18"/>
      <c r="IXK49" s="20"/>
      <c r="IXL49" s="18"/>
      <c r="IXY49" s="20"/>
      <c r="IXZ49" s="18"/>
      <c r="IYM49" s="20"/>
      <c r="IYN49" s="18"/>
      <c r="IZA49" s="20"/>
      <c r="IZB49" s="18"/>
      <c r="IZO49" s="20"/>
      <c r="IZP49" s="18"/>
      <c r="JAC49" s="20"/>
      <c r="JAD49" s="18"/>
      <c r="JAQ49" s="20"/>
      <c r="JAR49" s="18"/>
      <c r="JBE49" s="20"/>
      <c r="JBF49" s="18"/>
      <c r="JBS49" s="20"/>
      <c r="JBT49" s="18"/>
      <c r="JCG49" s="20"/>
      <c r="JCH49" s="18"/>
      <c r="JCU49" s="20"/>
      <c r="JCV49" s="18"/>
      <c r="JDI49" s="20"/>
      <c r="JDJ49" s="18"/>
      <c r="JDW49" s="20"/>
      <c r="JDX49" s="18"/>
      <c r="JEK49" s="20"/>
      <c r="JEL49" s="18"/>
      <c r="JEY49" s="20"/>
      <c r="JEZ49" s="18"/>
      <c r="JFM49" s="20"/>
      <c r="JFN49" s="18"/>
      <c r="JGA49" s="20"/>
      <c r="JGB49" s="18"/>
      <c r="JGO49" s="20"/>
      <c r="JGP49" s="18"/>
      <c r="JHC49" s="20"/>
      <c r="JHD49" s="18"/>
      <c r="JHQ49" s="20"/>
      <c r="JHR49" s="18"/>
      <c r="JIE49" s="20"/>
      <c r="JIF49" s="18"/>
      <c r="JIS49" s="20"/>
      <c r="JIT49" s="18"/>
      <c r="JJG49" s="20"/>
      <c r="JJH49" s="18"/>
      <c r="JJU49" s="20"/>
      <c r="JJV49" s="18"/>
      <c r="JKI49" s="20"/>
      <c r="JKJ49" s="18"/>
      <c r="JKW49" s="20"/>
      <c r="JKX49" s="18"/>
      <c r="JLK49" s="20"/>
      <c r="JLL49" s="18"/>
      <c r="JLY49" s="20"/>
      <c r="JLZ49" s="18"/>
      <c r="JMM49" s="20"/>
      <c r="JMN49" s="18"/>
      <c r="JNA49" s="20"/>
      <c r="JNB49" s="18"/>
      <c r="JNO49" s="20"/>
      <c r="JNP49" s="18"/>
      <c r="JOC49" s="20"/>
      <c r="JOD49" s="18"/>
      <c r="JOQ49" s="20"/>
      <c r="JOR49" s="18"/>
      <c r="JPE49" s="20"/>
      <c r="JPF49" s="18"/>
      <c r="JPS49" s="20"/>
      <c r="JPT49" s="18"/>
      <c r="JQG49" s="20"/>
      <c r="JQH49" s="18"/>
      <c r="JQU49" s="20"/>
      <c r="JQV49" s="18"/>
      <c r="JRI49" s="20"/>
      <c r="JRJ49" s="18"/>
      <c r="JRW49" s="20"/>
      <c r="JRX49" s="18"/>
      <c r="JSK49" s="20"/>
      <c r="JSL49" s="18"/>
      <c r="JSY49" s="20"/>
      <c r="JSZ49" s="18"/>
      <c r="JTM49" s="20"/>
      <c r="JTN49" s="18"/>
      <c r="JUA49" s="20"/>
      <c r="JUB49" s="18"/>
      <c r="JUO49" s="20"/>
      <c r="JUP49" s="18"/>
      <c r="JVC49" s="20"/>
      <c r="JVD49" s="18"/>
      <c r="JVQ49" s="20"/>
      <c r="JVR49" s="18"/>
      <c r="JWE49" s="20"/>
      <c r="JWF49" s="18"/>
      <c r="JWS49" s="20"/>
      <c r="JWT49" s="18"/>
      <c r="JXG49" s="20"/>
      <c r="JXH49" s="18"/>
      <c r="JXU49" s="20"/>
      <c r="JXV49" s="18"/>
      <c r="JYI49" s="20"/>
      <c r="JYJ49" s="18"/>
      <c r="JYW49" s="20"/>
      <c r="JYX49" s="18"/>
      <c r="JZK49" s="20"/>
      <c r="JZL49" s="18"/>
      <c r="JZY49" s="20"/>
      <c r="JZZ49" s="18"/>
      <c r="KAM49" s="20"/>
      <c r="KAN49" s="18"/>
      <c r="KBA49" s="20"/>
      <c r="KBB49" s="18"/>
      <c r="KBO49" s="20"/>
      <c r="KBP49" s="18"/>
      <c r="KCC49" s="20"/>
      <c r="KCD49" s="18"/>
      <c r="KCQ49" s="20"/>
      <c r="KCR49" s="18"/>
      <c r="KDE49" s="20"/>
      <c r="KDF49" s="18"/>
      <c r="KDS49" s="20"/>
      <c r="KDT49" s="18"/>
      <c r="KEG49" s="20"/>
      <c r="KEH49" s="18"/>
      <c r="KEU49" s="20"/>
      <c r="KEV49" s="18"/>
      <c r="KFI49" s="20"/>
      <c r="KFJ49" s="18"/>
      <c r="KFW49" s="20"/>
      <c r="KFX49" s="18"/>
      <c r="KGK49" s="20"/>
      <c r="KGL49" s="18"/>
      <c r="KGY49" s="20"/>
      <c r="KGZ49" s="18"/>
      <c r="KHM49" s="20"/>
      <c r="KHN49" s="18"/>
      <c r="KIA49" s="20"/>
      <c r="KIB49" s="18"/>
      <c r="KIO49" s="20"/>
      <c r="KIP49" s="18"/>
      <c r="KJC49" s="20"/>
      <c r="KJD49" s="18"/>
      <c r="KJQ49" s="20"/>
      <c r="KJR49" s="18"/>
      <c r="KKE49" s="20"/>
      <c r="KKF49" s="18"/>
      <c r="KKS49" s="20"/>
      <c r="KKT49" s="18"/>
      <c r="KLG49" s="20"/>
      <c r="KLH49" s="18"/>
      <c r="KLU49" s="20"/>
      <c r="KLV49" s="18"/>
      <c r="KMI49" s="20"/>
      <c r="KMJ49" s="18"/>
      <c r="KMW49" s="20"/>
      <c r="KMX49" s="18"/>
      <c r="KNK49" s="20"/>
      <c r="KNL49" s="18"/>
      <c r="KNY49" s="20"/>
      <c r="KNZ49" s="18"/>
      <c r="KOM49" s="20"/>
      <c r="KON49" s="18"/>
      <c r="KPA49" s="20"/>
      <c r="KPB49" s="18"/>
      <c r="KPO49" s="20"/>
      <c r="KPP49" s="18"/>
      <c r="KQC49" s="20"/>
      <c r="KQD49" s="18"/>
      <c r="KQQ49" s="20"/>
      <c r="KQR49" s="18"/>
      <c r="KRE49" s="20"/>
      <c r="KRF49" s="18"/>
      <c r="KRS49" s="20"/>
      <c r="KRT49" s="18"/>
      <c r="KSG49" s="20"/>
      <c r="KSH49" s="18"/>
      <c r="KSU49" s="20"/>
      <c r="KSV49" s="18"/>
      <c r="KTI49" s="20"/>
      <c r="KTJ49" s="18"/>
      <c r="KTW49" s="20"/>
      <c r="KTX49" s="18"/>
      <c r="KUK49" s="20"/>
      <c r="KUL49" s="18"/>
      <c r="KUY49" s="20"/>
      <c r="KUZ49" s="18"/>
      <c r="KVM49" s="20"/>
      <c r="KVN49" s="18"/>
      <c r="KWA49" s="20"/>
      <c r="KWB49" s="18"/>
      <c r="KWO49" s="20"/>
      <c r="KWP49" s="18"/>
      <c r="KXC49" s="20"/>
      <c r="KXD49" s="18"/>
      <c r="KXQ49" s="20"/>
      <c r="KXR49" s="18"/>
      <c r="KYE49" s="20"/>
      <c r="KYF49" s="18"/>
      <c r="KYS49" s="20"/>
      <c r="KYT49" s="18"/>
      <c r="KZG49" s="20"/>
      <c r="KZH49" s="18"/>
      <c r="KZU49" s="20"/>
      <c r="KZV49" s="18"/>
      <c r="LAI49" s="20"/>
      <c r="LAJ49" s="18"/>
      <c r="LAW49" s="20"/>
      <c r="LAX49" s="18"/>
      <c r="LBK49" s="20"/>
      <c r="LBL49" s="18"/>
      <c r="LBY49" s="20"/>
      <c r="LBZ49" s="18"/>
      <c r="LCM49" s="20"/>
      <c r="LCN49" s="18"/>
      <c r="LDA49" s="20"/>
      <c r="LDB49" s="18"/>
      <c r="LDO49" s="20"/>
      <c r="LDP49" s="18"/>
      <c r="LEC49" s="20"/>
      <c r="LED49" s="18"/>
      <c r="LEQ49" s="20"/>
      <c r="LER49" s="18"/>
      <c r="LFE49" s="20"/>
      <c r="LFF49" s="18"/>
      <c r="LFS49" s="20"/>
      <c r="LFT49" s="18"/>
      <c r="LGG49" s="20"/>
      <c r="LGH49" s="18"/>
      <c r="LGU49" s="20"/>
      <c r="LGV49" s="18"/>
      <c r="LHI49" s="20"/>
      <c r="LHJ49" s="18"/>
      <c r="LHW49" s="20"/>
      <c r="LHX49" s="18"/>
      <c r="LIK49" s="20"/>
      <c r="LIL49" s="18"/>
      <c r="LIY49" s="20"/>
      <c r="LIZ49" s="18"/>
      <c r="LJM49" s="20"/>
      <c r="LJN49" s="18"/>
      <c r="LKA49" s="20"/>
      <c r="LKB49" s="18"/>
      <c r="LKO49" s="20"/>
      <c r="LKP49" s="18"/>
      <c r="LLC49" s="20"/>
      <c r="LLD49" s="18"/>
      <c r="LLQ49" s="20"/>
      <c r="LLR49" s="18"/>
      <c r="LME49" s="20"/>
      <c r="LMF49" s="18"/>
      <c r="LMS49" s="20"/>
      <c r="LMT49" s="18"/>
      <c r="LNG49" s="20"/>
      <c r="LNH49" s="18"/>
      <c r="LNU49" s="20"/>
      <c r="LNV49" s="18"/>
      <c r="LOI49" s="20"/>
      <c r="LOJ49" s="18"/>
      <c r="LOW49" s="20"/>
      <c r="LOX49" s="18"/>
      <c r="LPK49" s="20"/>
      <c r="LPL49" s="18"/>
      <c r="LPY49" s="20"/>
      <c r="LPZ49" s="18"/>
      <c r="LQM49" s="20"/>
      <c r="LQN49" s="18"/>
      <c r="LRA49" s="20"/>
      <c r="LRB49" s="18"/>
      <c r="LRO49" s="20"/>
      <c r="LRP49" s="18"/>
      <c r="LSC49" s="20"/>
      <c r="LSD49" s="18"/>
      <c r="LSQ49" s="20"/>
      <c r="LSR49" s="18"/>
      <c r="LTE49" s="20"/>
      <c r="LTF49" s="18"/>
      <c r="LTS49" s="20"/>
      <c r="LTT49" s="18"/>
      <c r="LUG49" s="20"/>
      <c r="LUH49" s="18"/>
      <c r="LUU49" s="20"/>
      <c r="LUV49" s="18"/>
      <c r="LVI49" s="20"/>
      <c r="LVJ49" s="18"/>
      <c r="LVW49" s="20"/>
      <c r="LVX49" s="18"/>
      <c r="LWK49" s="20"/>
      <c r="LWL49" s="18"/>
      <c r="LWY49" s="20"/>
      <c r="LWZ49" s="18"/>
      <c r="LXM49" s="20"/>
      <c r="LXN49" s="18"/>
      <c r="LYA49" s="20"/>
      <c r="LYB49" s="18"/>
      <c r="LYO49" s="20"/>
      <c r="LYP49" s="18"/>
      <c r="LZC49" s="20"/>
      <c r="LZD49" s="18"/>
      <c r="LZQ49" s="20"/>
      <c r="LZR49" s="18"/>
      <c r="MAE49" s="20"/>
      <c r="MAF49" s="18"/>
      <c r="MAS49" s="20"/>
      <c r="MAT49" s="18"/>
      <c r="MBG49" s="20"/>
      <c r="MBH49" s="18"/>
      <c r="MBU49" s="20"/>
      <c r="MBV49" s="18"/>
      <c r="MCI49" s="20"/>
      <c r="MCJ49" s="18"/>
      <c r="MCW49" s="20"/>
      <c r="MCX49" s="18"/>
      <c r="MDK49" s="20"/>
      <c r="MDL49" s="18"/>
      <c r="MDY49" s="20"/>
      <c r="MDZ49" s="18"/>
      <c r="MEM49" s="20"/>
      <c r="MEN49" s="18"/>
      <c r="MFA49" s="20"/>
      <c r="MFB49" s="18"/>
      <c r="MFO49" s="20"/>
      <c r="MFP49" s="18"/>
      <c r="MGC49" s="20"/>
      <c r="MGD49" s="18"/>
      <c r="MGQ49" s="20"/>
      <c r="MGR49" s="18"/>
      <c r="MHE49" s="20"/>
      <c r="MHF49" s="18"/>
      <c r="MHS49" s="20"/>
      <c r="MHT49" s="18"/>
      <c r="MIG49" s="20"/>
      <c r="MIH49" s="18"/>
      <c r="MIU49" s="20"/>
      <c r="MIV49" s="18"/>
      <c r="MJI49" s="20"/>
      <c r="MJJ49" s="18"/>
      <c r="MJW49" s="20"/>
      <c r="MJX49" s="18"/>
      <c r="MKK49" s="20"/>
      <c r="MKL49" s="18"/>
      <c r="MKY49" s="20"/>
      <c r="MKZ49" s="18"/>
      <c r="MLM49" s="20"/>
      <c r="MLN49" s="18"/>
      <c r="MMA49" s="20"/>
      <c r="MMB49" s="18"/>
      <c r="MMO49" s="20"/>
      <c r="MMP49" s="18"/>
      <c r="MNC49" s="20"/>
      <c r="MND49" s="18"/>
      <c r="MNQ49" s="20"/>
      <c r="MNR49" s="18"/>
      <c r="MOE49" s="20"/>
      <c r="MOF49" s="18"/>
      <c r="MOS49" s="20"/>
      <c r="MOT49" s="18"/>
      <c r="MPG49" s="20"/>
      <c r="MPH49" s="18"/>
      <c r="MPU49" s="20"/>
      <c r="MPV49" s="18"/>
      <c r="MQI49" s="20"/>
      <c r="MQJ49" s="18"/>
      <c r="MQW49" s="20"/>
      <c r="MQX49" s="18"/>
      <c r="MRK49" s="20"/>
      <c r="MRL49" s="18"/>
      <c r="MRY49" s="20"/>
      <c r="MRZ49" s="18"/>
      <c r="MSM49" s="20"/>
      <c r="MSN49" s="18"/>
      <c r="MTA49" s="20"/>
      <c r="MTB49" s="18"/>
      <c r="MTO49" s="20"/>
      <c r="MTP49" s="18"/>
      <c r="MUC49" s="20"/>
      <c r="MUD49" s="18"/>
      <c r="MUQ49" s="20"/>
      <c r="MUR49" s="18"/>
      <c r="MVE49" s="20"/>
      <c r="MVF49" s="18"/>
      <c r="MVS49" s="20"/>
      <c r="MVT49" s="18"/>
      <c r="MWG49" s="20"/>
      <c r="MWH49" s="18"/>
      <c r="MWU49" s="20"/>
      <c r="MWV49" s="18"/>
      <c r="MXI49" s="20"/>
      <c r="MXJ49" s="18"/>
      <c r="MXW49" s="20"/>
      <c r="MXX49" s="18"/>
      <c r="MYK49" s="20"/>
      <c r="MYL49" s="18"/>
      <c r="MYY49" s="20"/>
      <c r="MYZ49" s="18"/>
      <c r="MZM49" s="20"/>
      <c r="MZN49" s="18"/>
      <c r="NAA49" s="20"/>
      <c r="NAB49" s="18"/>
      <c r="NAO49" s="20"/>
      <c r="NAP49" s="18"/>
      <c r="NBC49" s="20"/>
      <c r="NBD49" s="18"/>
      <c r="NBQ49" s="20"/>
      <c r="NBR49" s="18"/>
      <c r="NCE49" s="20"/>
      <c r="NCF49" s="18"/>
      <c r="NCS49" s="20"/>
      <c r="NCT49" s="18"/>
      <c r="NDG49" s="20"/>
      <c r="NDH49" s="18"/>
      <c r="NDU49" s="20"/>
      <c r="NDV49" s="18"/>
      <c r="NEI49" s="20"/>
      <c r="NEJ49" s="18"/>
      <c r="NEW49" s="20"/>
      <c r="NEX49" s="18"/>
      <c r="NFK49" s="20"/>
      <c r="NFL49" s="18"/>
      <c r="NFY49" s="20"/>
      <c r="NFZ49" s="18"/>
      <c r="NGM49" s="20"/>
      <c r="NGN49" s="18"/>
      <c r="NHA49" s="20"/>
      <c r="NHB49" s="18"/>
      <c r="NHO49" s="20"/>
      <c r="NHP49" s="18"/>
      <c r="NIC49" s="20"/>
      <c r="NID49" s="18"/>
      <c r="NIQ49" s="20"/>
      <c r="NIR49" s="18"/>
      <c r="NJE49" s="20"/>
      <c r="NJF49" s="18"/>
      <c r="NJS49" s="20"/>
      <c r="NJT49" s="18"/>
      <c r="NKG49" s="20"/>
      <c r="NKH49" s="18"/>
      <c r="NKU49" s="20"/>
      <c r="NKV49" s="18"/>
      <c r="NLI49" s="20"/>
      <c r="NLJ49" s="18"/>
      <c r="NLW49" s="20"/>
      <c r="NLX49" s="18"/>
      <c r="NMK49" s="20"/>
      <c r="NML49" s="18"/>
      <c r="NMY49" s="20"/>
      <c r="NMZ49" s="18"/>
      <c r="NNM49" s="20"/>
      <c r="NNN49" s="18"/>
      <c r="NOA49" s="20"/>
      <c r="NOB49" s="18"/>
      <c r="NOO49" s="20"/>
      <c r="NOP49" s="18"/>
      <c r="NPC49" s="20"/>
      <c r="NPD49" s="18"/>
      <c r="NPQ49" s="20"/>
      <c r="NPR49" s="18"/>
      <c r="NQE49" s="20"/>
      <c r="NQF49" s="18"/>
      <c r="NQS49" s="20"/>
      <c r="NQT49" s="18"/>
      <c r="NRG49" s="20"/>
      <c r="NRH49" s="18"/>
      <c r="NRU49" s="20"/>
      <c r="NRV49" s="18"/>
      <c r="NSI49" s="20"/>
      <c r="NSJ49" s="18"/>
      <c r="NSW49" s="20"/>
      <c r="NSX49" s="18"/>
      <c r="NTK49" s="20"/>
      <c r="NTL49" s="18"/>
      <c r="NTY49" s="20"/>
      <c r="NTZ49" s="18"/>
      <c r="NUM49" s="20"/>
      <c r="NUN49" s="18"/>
      <c r="NVA49" s="20"/>
      <c r="NVB49" s="18"/>
      <c r="NVO49" s="20"/>
      <c r="NVP49" s="18"/>
      <c r="NWC49" s="20"/>
      <c r="NWD49" s="18"/>
      <c r="NWQ49" s="20"/>
      <c r="NWR49" s="18"/>
      <c r="NXE49" s="20"/>
      <c r="NXF49" s="18"/>
      <c r="NXS49" s="20"/>
      <c r="NXT49" s="18"/>
      <c r="NYG49" s="20"/>
      <c r="NYH49" s="18"/>
      <c r="NYU49" s="20"/>
      <c r="NYV49" s="18"/>
      <c r="NZI49" s="20"/>
      <c r="NZJ49" s="18"/>
      <c r="NZW49" s="20"/>
      <c r="NZX49" s="18"/>
      <c r="OAK49" s="20"/>
      <c r="OAL49" s="18"/>
      <c r="OAY49" s="20"/>
      <c r="OAZ49" s="18"/>
      <c r="OBM49" s="20"/>
      <c r="OBN49" s="18"/>
      <c r="OCA49" s="20"/>
      <c r="OCB49" s="18"/>
      <c r="OCO49" s="20"/>
      <c r="OCP49" s="18"/>
      <c r="ODC49" s="20"/>
      <c r="ODD49" s="18"/>
      <c r="ODQ49" s="20"/>
      <c r="ODR49" s="18"/>
      <c r="OEE49" s="20"/>
      <c r="OEF49" s="18"/>
      <c r="OES49" s="20"/>
      <c r="OET49" s="18"/>
      <c r="OFG49" s="20"/>
      <c r="OFH49" s="18"/>
      <c r="OFU49" s="20"/>
      <c r="OFV49" s="18"/>
      <c r="OGI49" s="20"/>
      <c r="OGJ49" s="18"/>
      <c r="OGW49" s="20"/>
      <c r="OGX49" s="18"/>
      <c r="OHK49" s="20"/>
      <c r="OHL49" s="18"/>
      <c r="OHY49" s="20"/>
      <c r="OHZ49" s="18"/>
      <c r="OIM49" s="20"/>
      <c r="OIN49" s="18"/>
      <c r="OJA49" s="20"/>
      <c r="OJB49" s="18"/>
      <c r="OJO49" s="20"/>
      <c r="OJP49" s="18"/>
      <c r="OKC49" s="20"/>
      <c r="OKD49" s="18"/>
      <c r="OKQ49" s="20"/>
      <c r="OKR49" s="18"/>
      <c r="OLE49" s="20"/>
      <c r="OLF49" s="18"/>
      <c r="OLS49" s="20"/>
      <c r="OLT49" s="18"/>
      <c r="OMG49" s="20"/>
      <c r="OMH49" s="18"/>
      <c r="OMU49" s="20"/>
      <c r="OMV49" s="18"/>
      <c r="ONI49" s="20"/>
      <c r="ONJ49" s="18"/>
      <c r="ONW49" s="20"/>
      <c r="ONX49" s="18"/>
      <c r="OOK49" s="20"/>
      <c r="OOL49" s="18"/>
      <c r="OOY49" s="20"/>
      <c r="OOZ49" s="18"/>
      <c r="OPM49" s="20"/>
      <c r="OPN49" s="18"/>
      <c r="OQA49" s="20"/>
      <c r="OQB49" s="18"/>
      <c r="OQO49" s="20"/>
      <c r="OQP49" s="18"/>
      <c r="ORC49" s="20"/>
      <c r="ORD49" s="18"/>
      <c r="ORQ49" s="20"/>
      <c r="ORR49" s="18"/>
      <c r="OSE49" s="20"/>
      <c r="OSF49" s="18"/>
      <c r="OSS49" s="20"/>
      <c r="OST49" s="18"/>
      <c r="OTG49" s="20"/>
      <c r="OTH49" s="18"/>
      <c r="OTU49" s="20"/>
      <c r="OTV49" s="18"/>
      <c r="OUI49" s="20"/>
      <c r="OUJ49" s="18"/>
      <c r="OUW49" s="20"/>
      <c r="OUX49" s="18"/>
      <c r="OVK49" s="20"/>
      <c r="OVL49" s="18"/>
      <c r="OVY49" s="20"/>
      <c r="OVZ49" s="18"/>
      <c r="OWM49" s="20"/>
      <c r="OWN49" s="18"/>
      <c r="OXA49" s="20"/>
      <c r="OXB49" s="18"/>
      <c r="OXO49" s="20"/>
      <c r="OXP49" s="18"/>
      <c r="OYC49" s="20"/>
      <c r="OYD49" s="18"/>
      <c r="OYQ49" s="20"/>
      <c r="OYR49" s="18"/>
      <c r="OZE49" s="20"/>
      <c r="OZF49" s="18"/>
      <c r="OZS49" s="20"/>
      <c r="OZT49" s="18"/>
      <c r="PAG49" s="20"/>
      <c r="PAH49" s="18"/>
      <c r="PAU49" s="20"/>
      <c r="PAV49" s="18"/>
      <c r="PBI49" s="20"/>
      <c r="PBJ49" s="18"/>
      <c r="PBW49" s="20"/>
      <c r="PBX49" s="18"/>
      <c r="PCK49" s="20"/>
      <c r="PCL49" s="18"/>
      <c r="PCY49" s="20"/>
      <c r="PCZ49" s="18"/>
      <c r="PDM49" s="20"/>
      <c r="PDN49" s="18"/>
      <c r="PEA49" s="20"/>
      <c r="PEB49" s="18"/>
      <c r="PEO49" s="20"/>
      <c r="PEP49" s="18"/>
      <c r="PFC49" s="20"/>
      <c r="PFD49" s="18"/>
      <c r="PFQ49" s="20"/>
      <c r="PFR49" s="18"/>
      <c r="PGE49" s="20"/>
      <c r="PGF49" s="18"/>
      <c r="PGS49" s="20"/>
      <c r="PGT49" s="18"/>
      <c r="PHG49" s="20"/>
      <c r="PHH49" s="18"/>
      <c r="PHU49" s="20"/>
      <c r="PHV49" s="18"/>
      <c r="PII49" s="20"/>
      <c r="PIJ49" s="18"/>
      <c r="PIW49" s="20"/>
      <c r="PIX49" s="18"/>
      <c r="PJK49" s="20"/>
      <c r="PJL49" s="18"/>
      <c r="PJY49" s="20"/>
      <c r="PJZ49" s="18"/>
      <c r="PKM49" s="20"/>
      <c r="PKN49" s="18"/>
      <c r="PLA49" s="20"/>
      <c r="PLB49" s="18"/>
      <c r="PLO49" s="20"/>
      <c r="PLP49" s="18"/>
      <c r="PMC49" s="20"/>
      <c r="PMD49" s="18"/>
      <c r="PMQ49" s="20"/>
      <c r="PMR49" s="18"/>
      <c r="PNE49" s="20"/>
      <c r="PNF49" s="18"/>
      <c r="PNS49" s="20"/>
      <c r="PNT49" s="18"/>
      <c r="POG49" s="20"/>
      <c r="POH49" s="18"/>
      <c r="POU49" s="20"/>
      <c r="POV49" s="18"/>
      <c r="PPI49" s="20"/>
      <c r="PPJ49" s="18"/>
      <c r="PPW49" s="20"/>
      <c r="PPX49" s="18"/>
      <c r="PQK49" s="20"/>
      <c r="PQL49" s="18"/>
      <c r="PQY49" s="20"/>
      <c r="PQZ49" s="18"/>
      <c r="PRM49" s="20"/>
      <c r="PRN49" s="18"/>
      <c r="PSA49" s="20"/>
      <c r="PSB49" s="18"/>
      <c r="PSO49" s="20"/>
      <c r="PSP49" s="18"/>
      <c r="PTC49" s="20"/>
      <c r="PTD49" s="18"/>
      <c r="PTQ49" s="20"/>
      <c r="PTR49" s="18"/>
      <c r="PUE49" s="20"/>
      <c r="PUF49" s="18"/>
      <c r="PUS49" s="20"/>
      <c r="PUT49" s="18"/>
      <c r="PVG49" s="20"/>
      <c r="PVH49" s="18"/>
      <c r="PVU49" s="20"/>
      <c r="PVV49" s="18"/>
      <c r="PWI49" s="20"/>
      <c r="PWJ49" s="18"/>
      <c r="PWW49" s="20"/>
      <c r="PWX49" s="18"/>
      <c r="PXK49" s="20"/>
      <c r="PXL49" s="18"/>
      <c r="PXY49" s="20"/>
      <c r="PXZ49" s="18"/>
      <c r="PYM49" s="20"/>
      <c r="PYN49" s="18"/>
      <c r="PZA49" s="20"/>
      <c r="PZB49" s="18"/>
      <c r="PZO49" s="20"/>
      <c r="PZP49" s="18"/>
      <c r="QAC49" s="20"/>
      <c r="QAD49" s="18"/>
      <c r="QAQ49" s="20"/>
      <c r="QAR49" s="18"/>
      <c r="QBE49" s="20"/>
      <c r="QBF49" s="18"/>
      <c r="QBS49" s="20"/>
      <c r="QBT49" s="18"/>
      <c r="QCG49" s="20"/>
      <c r="QCH49" s="18"/>
      <c r="QCU49" s="20"/>
      <c r="QCV49" s="18"/>
      <c r="QDI49" s="20"/>
      <c r="QDJ49" s="18"/>
      <c r="QDW49" s="20"/>
      <c r="QDX49" s="18"/>
      <c r="QEK49" s="20"/>
      <c r="QEL49" s="18"/>
      <c r="QEY49" s="20"/>
      <c r="QEZ49" s="18"/>
      <c r="QFM49" s="20"/>
      <c r="QFN49" s="18"/>
      <c r="QGA49" s="20"/>
      <c r="QGB49" s="18"/>
      <c r="QGO49" s="20"/>
      <c r="QGP49" s="18"/>
      <c r="QHC49" s="20"/>
      <c r="QHD49" s="18"/>
      <c r="QHQ49" s="20"/>
      <c r="QHR49" s="18"/>
      <c r="QIE49" s="20"/>
      <c r="QIF49" s="18"/>
      <c r="QIS49" s="20"/>
      <c r="QIT49" s="18"/>
      <c r="QJG49" s="20"/>
      <c r="QJH49" s="18"/>
      <c r="QJU49" s="20"/>
      <c r="QJV49" s="18"/>
      <c r="QKI49" s="20"/>
      <c r="QKJ49" s="18"/>
      <c r="QKW49" s="20"/>
      <c r="QKX49" s="18"/>
      <c r="QLK49" s="20"/>
      <c r="QLL49" s="18"/>
      <c r="QLY49" s="20"/>
      <c r="QLZ49" s="18"/>
      <c r="QMM49" s="20"/>
      <c r="QMN49" s="18"/>
      <c r="QNA49" s="20"/>
      <c r="QNB49" s="18"/>
      <c r="QNO49" s="20"/>
      <c r="QNP49" s="18"/>
      <c r="QOC49" s="20"/>
      <c r="QOD49" s="18"/>
      <c r="QOQ49" s="20"/>
      <c r="QOR49" s="18"/>
      <c r="QPE49" s="20"/>
      <c r="QPF49" s="18"/>
      <c r="QPS49" s="20"/>
      <c r="QPT49" s="18"/>
      <c r="QQG49" s="20"/>
      <c r="QQH49" s="18"/>
      <c r="QQU49" s="20"/>
      <c r="QQV49" s="18"/>
      <c r="QRI49" s="20"/>
      <c r="QRJ49" s="18"/>
      <c r="QRW49" s="20"/>
      <c r="QRX49" s="18"/>
      <c r="QSK49" s="20"/>
      <c r="QSL49" s="18"/>
      <c r="QSY49" s="20"/>
      <c r="QSZ49" s="18"/>
      <c r="QTM49" s="20"/>
      <c r="QTN49" s="18"/>
      <c r="QUA49" s="20"/>
      <c r="QUB49" s="18"/>
      <c r="QUO49" s="20"/>
      <c r="QUP49" s="18"/>
      <c r="QVC49" s="20"/>
      <c r="QVD49" s="18"/>
      <c r="QVQ49" s="20"/>
      <c r="QVR49" s="18"/>
      <c r="QWE49" s="20"/>
      <c r="QWF49" s="18"/>
      <c r="QWS49" s="20"/>
      <c r="QWT49" s="18"/>
      <c r="QXG49" s="20"/>
      <c r="QXH49" s="18"/>
      <c r="QXU49" s="20"/>
      <c r="QXV49" s="18"/>
      <c r="QYI49" s="20"/>
      <c r="QYJ49" s="18"/>
      <c r="QYW49" s="20"/>
      <c r="QYX49" s="18"/>
      <c r="QZK49" s="20"/>
      <c r="QZL49" s="18"/>
      <c r="QZY49" s="20"/>
      <c r="QZZ49" s="18"/>
      <c r="RAM49" s="20"/>
      <c r="RAN49" s="18"/>
      <c r="RBA49" s="20"/>
      <c r="RBB49" s="18"/>
      <c r="RBO49" s="20"/>
      <c r="RBP49" s="18"/>
      <c r="RCC49" s="20"/>
      <c r="RCD49" s="18"/>
      <c r="RCQ49" s="20"/>
      <c r="RCR49" s="18"/>
      <c r="RDE49" s="20"/>
      <c r="RDF49" s="18"/>
      <c r="RDS49" s="20"/>
      <c r="RDT49" s="18"/>
      <c r="REG49" s="20"/>
      <c r="REH49" s="18"/>
      <c r="REU49" s="20"/>
      <c r="REV49" s="18"/>
      <c r="RFI49" s="20"/>
      <c r="RFJ49" s="18"/>
      <c r="RFW49" s="20"/>
      <c r="RFX49" s="18"/>
      <c r="RGK49" s="20"/>
      <c r="RGL49" s="18"/>
      <c r="RGY49" s="20"/>
      <c r="RGZ49" s="18"/>
      <c r="RHM49" s="20"/>
      <c r="RHN49" s="18"/>
      <c r="RIA49" s="20"/>
      <c r="RIB49" s="18"/>
      <c r="RIO49" s="20"/>
      <c r="RIP49" s="18"/>
      <c r="RJC49" s="20"/>
      <c r="RJD49" s="18"/>
      <c r="RJQ49" s="20"/>
      <c r="RJR49" s="18"/>
      <c r="RKE49" s="20"/>
      <c r="RKF49" s="18"/>
      <c r="RKS49" s="20"/>
      <c r="RKT49" s="18"/>
      <c r="RLG49" s="20"/>
      <c r="RLH49" s="18"/>
      <c r="RLU49" s="20"/>
      <c r="RLV49" s="18"/>
      <c r="RMI49" s="20"/>
      <c r="RMJ49" s="18"/>
      <c r="RMW49" s="20"/>
      <c r="RMX49" s="18"/>
      <c r="RNK49" s="20"/>
      <c r="RNL49" s="18"/>
      <c r="RNY49" s="20"/>
      <c r="RNZ49" s="18"/>
      <c r="ROM49" s="20"/>
      <c r="RON49" s="18"/>
      <c r="RPA49" s="20"/>
      <c r="RPB49" s="18"/>
      <c r="RPO49" s="20"/>
      <c r="RPP49" s="18"/>
      <c r="RQC49" s="20"/>
      <c r="RQD49" s="18"/>
      <c r="RQQ49" s="20"/>
      <c r="RQR49" s="18"/>
      <c r="RRE49" s="20"/>
      <c r="RRF49" s="18"/>
      <c r="RRS49" s="20"/>
      <c r="RRT49" s="18"/>
      <c r="RSG49" s="20"/>
      <c r="RSH49" s="18"/>
      <c r="RSU49" s="20"/>
      <c r="RSV49" s="18"/>
      <c r="RTI49" s="20"/>
      <c r="RTJ49" s="18"/>
      <c r="RTW49" s="20"/>
      <c r="RTX49" s="18"/>
      <c r="RUK49" s="20"/>
      <c r="RUL49" s="18"/>
      <c r="RUY49" s="20"/>
      <c r="RUZ49" s="18"/>
      <c r="RVM49" s="20"/>
      <c r="RVN49" s="18"/>
      <c r="RWA49" s="20"/>
      <c r="RWB49" s="18"/>
      <c r="RWO49" s="20"/>
      <c r="RWP49" s="18"/>
      <c r="RXC49" s="20"/>
      <c r="RXD49" s="18"/>
      <c r="RXQ49" s="20"/>
      <c r="RXR49" s="18"/>
      <c r="RYE49" s="20"/>
      <c r="RYF49" s="18"/>
      <c r="RYS49" s="20"/>
      <c r="RYT49" s="18"/>
      <c r="RZG49" s="20"/>
      <c r="RZH49" s="18"/>
      <c r="RZU49" s="20"/>
      <c r="RZV49" s="18"/>
      <c r="SAI49" s="20"/>
      <c r="SAJ49" s="18"/>
      <c r="SAW49" s="20"/>
      <c r="SAX49" s="18"/>
      <c r="SBK49" s="20"/>
      <c r="SBL49" s="18"/>
      <c r="SBY49" s="20"/>
      <c r="SBZ49" s="18"/>
      <c r="SCM49" s="20"/>
      <c r="SCN49" s="18"/>
      <c r="SDA49" s="20"/>
      <c r="SDB49" s="18"/>
      <c r="SDO49" s="20"/>
      <c r="SDP49" s="18"/>
      <c r="SEC49" s="20"/>
      <c r="SED49" s="18"/>
      <c r="SEQ49" s="20"/>
      <c r="SER49" s="18"/>
      <c r="SFE49" s="20"/>
      <c r="SFF49" s="18"/>
      <c r="SFS49" s="20"/>
      <c r="SFT49" s="18"/>
      <c r="SGG49" s="20"/>
      <c r="SGH49" s="18"/>
      <c r="SGU49" s="20"/>
      <c r="SGV49" s="18"/>
      <c r="SHI49" s="20"/>
      <c r="SHJ49" s="18"/>
      <c r="SHW49" s="20"/>
      <c r="SHX49" s="18"/>
      <c r="SIK49" s="20"/>
      <c r="SIL49" s="18"/>
      <c r="SIY49" s="20"/>
      <c r="SIZ49" s="18"/>
      <c r="SJM49" s="20"/>
      <c r="SJN49" s="18"/>
      <c r="SKA49" s="20"/>
      <c r="SKB49" s="18"/>
      <c r="SKO49" s="20"/>
      <c r="SKP49" s="18"/>
      <c r="SLC49" s="20"/>
      <c r="SLD49" s="18"/>
      <c r="SLQ49" s="20"/>
      <c r="SLR49" s="18"/>
      <c r="SME49" s="20"/>
      <c r="SMF49" s="18"/>
      <c r="SMS49" s="20"/>
      <c r="SMT49" s="18"/>
      <c r="SNG49" s="20"/>
      <c r="SNH49" s="18"/>
      <c r="SNU49" s="20"/>
      <c r="SNV49" s="18"/>
      <c r="SOI49" s="20"/>
      <c r="SOJ49" s="18"/>
      <c r="SOW49" s="20"/>
      <c r="SOX49" s="18"/>
      <c r="SPK49" s="20"/>
      <c r="SPL49" s="18"/>
      <c r="SPY49" s="20"/>
      <c r="SPZ49" s="18"/>
      <c r="SQM49" s="20"/>
      <c r="SQN49" s="18"/>
      <c r="SRA49" s="20"/>
      <c r="SRB49" s="18"/>
      <c r="SRO49" s="20"/>
      <c r="SRP49" s="18"/>
      <c r="SSC49" s="20"/>
      <c r="SSD49" s="18"/>
      <c r="SSQ49" s="20"/>
      <c r="SSR49" s="18"/>
      <c r="STE49" s="20"/>
      <c r="STF49" s="18"/>
      <c r="STS49" s="20"/>
      <c r="STT49" s="18"/>
      <c r="SUG49" s="20"/>
      <c r="SUH49" s="18"/>
      <c r="SUU49" s="20"/>
      <c r="SUV49" s="18"/>
      <c r="SVI49" s="20"/>
      <c r="SVJ49" s="18"/>
      <c r="SVW49" s="20"/>
      <c r="SVX49" s="18"/>
      <c r="SWK49" s="20"/>
      <c r="SWL49" s="18"/>
      <c r="SWY49" s="20"/>
      <c r="SWZ49" s="18"/>
      <c r="SXM49" s="20"/>
      <c r="SXN49" s="18"/>
      <c r="SYA49" s="20"/>
      <c r="SYB49" s="18"/>
      <c r="SYO49" s="20"/>
      <c r="SYP49" s="18"/>
      <c r="SZC49" s="20"/>
      <c r="SZD49" s="18"/>
      <c r="SZQ49" s="20"/>
      <c r="SZR49" s="18"/>
      <c r="TAE49" s="20"/>
      <c r="TAF49" s="18"/>
      <c r="TAS49" s="20"/>
      <c r="TAT49" s="18"/>
      <c r="TBG49" s="20"/>
      <c r="TBH49" s="18"/>
      <c r="TBU49" s="20"/>
      <c r="TBV49" s="18"/>
      <c r="TCI49" s="20"/>
      <c r="TCJ49" s="18"/>
      <c r="TCW49" s="20"/>
      <c r="TCX49" s="18"/>
      <c r="TDK49" s="20"/>
      <c r="TDL49" s="18"/>
      <c r="TDY49" s="20"/>
      <c r="TDZ49" s="18"/>
      <c r="TEM49" s="20"/>
      <c r="TEN49" s="18"/>
      <c r="TFA49" s="20"/>
      <c r="TFB49" s="18"/>
      <c r="TFO49" s="20"/>
      <c r="TFP49" s="18"/>
      <c r="TGC49" s="20"/>
      <c r="TGD49" s="18"/>
      <c r="TGQ49" s="20"/>
      <c r="TGR49" s="18"/>
      <c r="THE49" s="20"/>
      <c r="THF49" s="18"/>
      <c r="THS49" s="20"/>
      <c r="THT49" s="18"/>
      <c r="TIG49" s="20"/>
      <c r="TIH49" s="18"/>
      <c r="TIU49" s="20"/>
      <c r="TIV49" s="18"/>
      <c r="TJI49" s="20"/>
      <c r="TJJ49" s="18"/>
      <c r="TJW49" s="20"/>
      <c r="TJX49" s="18"/>
      <c r="TKK49" s="20"/>
      <c r="TKL49" s="18"/>
      <c r="TKY49" s="20"/>
      <c r="TKZ49" s="18"/>
      <c r="TLM49" s="20"/>
      <c r="TLN49" s="18"/>
      <c r="TMA49" s="20"/>
      <c r="TMB49" s="18"/>
      <c r="TMO49" s="20"/>
      <c r="TMP49" s="18"/>
      <c r="TNC49" s="20"/>
      <c r="TND49" s="18"/>
      <c r="TNQ49" s="20"/>
      <c r="TNR49" s="18"/>
      <c r="TOE49" s="20"/>
      <c r="TOF49" s="18"/>
      <c r="TOS49" s="20"/>
      <c r="TOT49" s="18"/>
      <c r="TPG49" s="20"/>
      <c r="TPH49" s="18"/>
      <c r="TPU49" s="20"/>
      <c r="TPV49" s="18"/>
      <c r="TQI49" s="20"/>
      <c r="TQJ49" s="18"/>
      <c r="TQW49" s="20"/>
      <c r="TQX49" s="18"/>
      <c r="TRK49" s="20"/>
      <c r="TRL49" s="18"/>
      <c r="TRY49" s="20"/>
      <c r="TRZ49" s="18"/>
      <c r="TSM49" s="20"/>
      <c r="TSN49" s="18"/>
      <c r="TTA49" s="20"/>
      <c r="TTB49" s="18"/>
      <c r="TTO49" s="20"/>
      <c r="TTP49" s="18"/>
      <c r="TUC49" s="20"/>
      <c r="TUD49" s="18"/>
      <c r="TUQ49" s="20"/>
      <c r="TUR49" s="18"/>
      <c r="TVE49" s="20"/>
      <c r="TVF49" s="18"/>
      <c r="TVS49" s="20"/>
      <c r="TVT49" s="18"/>
      <c r="TWG49" s="20"/>
      <c r="TWH49" s="18"/>
      <c r="TWU49" s="20"/>
      <c r="TWV49" s="18"/>
      <c r="TXI49" s="20"/>
      <c r="TXJ49" s="18"/>
      <c r="TXW49" s="20"/>
      <c r="TXX49" s="18"/>
      <c r="TYK49" s="20"/>
      <c r="TYL49" s="18"/>
      <c r="TYY49" s="20"/>
      <c r="TYZ49" s="18"/>
      <c r="TZM49" s="20"/>
      <c r="TZN49" s="18"/>
      <c r="UAA49" s="20"/>
      <c r="UAB49" s="18"/>
      <c r="UAO49" s="20"/>
      <c r="UAP49" s="18"/>
      <c r="UBC49" s="20"/>
      <c r="UBD49" s="18"/>
      <c r="UBQ49" s="20"/>
      <c r="UBR49" s="18"/>
      <c r="UCE49" s="20"/>
      <c r="UCF49" s="18"/>
      <c r="UCS49" s="20"/>
      <c r="UCT49" s="18"/>
      <c r="UDG49" s="20"/>
      <c r="UDH49" s="18"/>
      <c r="UDU49" s="20"/>
      <c r="UDV49" s="18"/>
      <c r="UEI49" s="20"/>
      <c r="UEJ49" s="18"/>
      <c r="UEW49" s="20"/>
      <c r="UEX49" s="18"/>
      <c r="UFK49" s="20"/>
      <c r="UFL49" s="18"/>
      <c r="UFY49" s="20"/>
      <c r="UFZ49" s="18"/>
      <c r="UGM49" s="20"/>
      <c r="UGN49" s="18"/>
      <c r="UHA49" s="20"/>
      <c r="UHB49" s="18"/>
      <c r="UHO49" s="20"/>
      <c r="UHP49" s="18"/>
      <c r="UIC49" s="20"/>
      <c r="UID49" s="18"/>
      <c r="UIQ49" s="20"/>
      <c r="UIR49" s="18"/>
      <c r="UJE49" s="20"/>
      <c r="UJF49" s="18"/>
      <c r="UJS49" s="20"/>
      <c r="UJT49" s="18"/>
      <c r="UKG49" s="20"/>
      <c r="UKH49" s="18"/>
      <c r="UKU49" s="20"/>
      <c r="UKV49" s="18"/>
      <c r="ULI49" s="20"/>
      <c r="ULJ49" s="18"/>
      <c r="ULW49" s="20"/>
      <c r="ULX49" s="18"/>
      <c r="UMK49" s="20"/>
      <c r="UML49" s="18"/>
      <c r="UMY49" s="20"/>
      <c r="UMZ49" s="18"/>
      <c r="UNM49" s="20"/>
      <c r="UNN49" s="18"/>
      <c r="UOA49" s="20"/>
      <c r="UOB49" s="18"/>
      <c r="UOO49" s="20"/>
      <c r="UOP49" s="18"/>
      <c r="UPC49" s="20"/>
      <c r="UPD49" s="18"/>
      <c r="UPQ49" s="20"/>
      <c r="UPR49" s="18"/>
      <c r="UQE49" s="20"/>
      <c r="UQF49" s="18"/>
      <c r="UQS49" s="20"/>
      <c r="UQT49" s="18"/>
      <c r="URG49" s="20"/>
      <c r="URH49" s="18"/>
      <c r="URU49" s="20"/>
      <c r="URV49" s="18"/>
      <c r="USI49" s="20"/>
      <c r="USJ49" s="18"/>
      <c r="USW49" s="20"/>
      <c r="USX49" s="18"/>
      <c r="UTK49" s="20"/>
      <c r="UTL49" s="18"/>
      <c r="UTY49" s="20"/>
      <c r="UTZ49" s="18"/>
      <c r="UUM49" s="20"/>
      <c r="UUN49" s="18"/>
      <c r="UVA49" s="20"/>
      <c r="UVB49" s="18"/>
      <c r="UVO49" s="20"/>
      <c r="UVP49" s="18"/>
      <c r="UWC49" s="20"/>
      <c r="UWD49" s="18"/>
      <c r="UWQ49" s="20"/>
      <c r="UWR49" s="18"/>
      <c r="UXE49" s="20"/>
      <c r="UXF49" s="18"/>
      <c r="UXS49" s="20"/>
      <c r="UXT49" s="18"/>
      <c r="UYG49" s="20"/>
      <c r="UYH49" s="18"/>
      <c r="UYU49" s="20"/>
      <c r="UYV49" s="18"/>
      <c r="UZI49" s="20"/>
      <c r="UZJ49" s="18"/>
      <c r="UZW49" s="20"/>
      <c r="UZX49" s="18"/>
      <c r="VAK49" s="20"/>
      <c r="VAL49" s="18"/>
      <c r="VAY49" s="20"/>
      <c r="VAZ49" s="18"/>
      <c r="VBM49" s="20"/>
      <c r="VBN49" s="18"/>
      <c r="VCA49" s="20"/>
      <c r="VCB49" s="18"/>
      <c r="VCO49" s="20"/>
      <c r="VCP49" s="18"/>
      <c r="VDC49" s="20"/>
      <c r="VDD49" s="18"/>
      <c r="VDQ49" s="20"/>
      <c r="VDR49" s="18"/>
      <c r="VEE49" s="20"/>
      <c r="VEF49" s="18"/>
      <c r="VES49" s="20"/>
      <c r="VET49" s="18"/>
      <c r="VFG49" s="20"/>
      <c r="VFH49" s="18"/>
      <c r="VFU49" s="20"/>
      <c r="VFV49" s="18"/>
      <c r="VGI49" s="20"/>
      <c r="VGJ49" s="18"/>
      <c r="VGW49" s="20"/>
      <c r="VGX49" s="18"/>
      <c r="VHK49" s="20"/>
      <c r="VHL49" s="18"/>
      <c r="VHY49" s="20"/>
      <c r="VHZ49" s="18"/>
      <c r="VIM49" s="20"/>
      <c r="VIN49" s="18"/>
      <c r="VJA49" s="20"/>
      <c r="VJB49" s="18"/>
      <c r="VJO49" s="20"/>
      <c r="VJP49" s="18"/>
      <c r="VKC49" s="20"/>
      <c r="VKD49" s="18"/>
      <c r="VKQ49" s="20"/>
      <c r="VKR49" s="18"/>
      <c r="VLE49" s="20"/>
      <c r="VLF49" s="18"/>
      <c r="VLS49" s="20"/>
      <c r="VLT49" s="18"/>
      <c r="VMG49" s="20"/>
      <c r="VMH49" s="18"/>
      <c r="VMU49" s="20"/>
      <c r="VMV49" s="18"/>
      <c r="VNI49" s="20"/>
      <c r="VNJ49" s="18"/>
      <c r="VNW49" s="20"/>
      <c r="VNX49" s="18"/>
      <c r="VOK49" s="20"/>
      <c r="VOL49" s="18"/>
      <c r="VOY49" s="20"/>
      <c r="VOZ49" s="18"/>
      <c r="VPM49" s="20"/>
      <c r="VPN49" s="18"/>
      <c r="VQA49" s="20"/>
      <c r="VQB49" s="18"/>
      <c r="VQO49" s="20"/>
      <c r="VQP49" s="18"/>
      <c r="VRC49" s="20"/>
      <c r="VRD49" s="18"/>
      <c r="VRQ49" s="20"/>
      <c r="VRR49" s="18"/>
      <c r="VSE49" s="20"/>
      <c r="VSF49" s="18"/>
      <c r="VSS49" s="20"/>
      <c r="VST49" s="18"/>
      <c r="VTG49" s="20"/>
      <c r="VTH49" s="18"/>
      <c r="VTU49" s="20"/>
      <c r="VTV49" s="18"/>
      <c r="VUI49" s="20"/>
      <c r="VUJ49" s="18"/>
      <c r="VUW49" s="20"/>
      <c r="VUX49" s="18"/>
      <c r="VVK49" s="20"/>
      <c r="VVL49" s="18"/>
      <c r="VVY49" s="20"/>
      <c r="VVZ49" s="18"/>
      <c r="VWM49" s="20"/>
      <c r="VWN49" s="18"/>
      <c r="VXA49" s="20"/>
      <c r="VXB49" s="18"/>
      <c r="VXO49" s="20"/>
      <c r="VXP49" s="18"/>
      <c r="VYC49" s="20"/>
      <c r="VYD49" s="18"/>
      <c r="VYQ49" s="20"/>
      <c r="VYR49" s="18"/>
      <c r="VZE49" s="20"/>
      <c r="VZF49" s="18"/>
      <c r="VZS49" s="20"/>
      <c r="VZT49" s="18"/>
      <c r="WAG49" s="20"/>
      <c r="WAH49" s="18"/>
      <c r="WAU49" s="20"/>
      <c r="WAV49" s="18"/>
      <c r="WBI49" s="20"/>
      <c r="WBJ49" s="18"/>
      <c r="WBW49" s="20"/>
      <c r="WBX49" s="18"/>
      <c r="WCK49" s="20"/>
      <c r="WCL49" s="18"/>
      <c r="WCY49" s="20"/>
      <c r="WCZ49" s="18"/>
      <c r="WDM49" s="20"/>
      <c r="WDN49" s="18"/>
      <c r="WEA49" s="20"/>
      <c r="WEB49" s="18"/>
      <c r="WEO49" s="20"/>
      <c r="WEP49" s="18"/>
      <c r="WFC49" s="20"/>
      <c r="WFD49" s="18"/>
      <c r="WFQ49" s="20"/>
      <c r="WFR49" s="18"/>
      <c r="WGE49" s="20"/>
      <c r="WGF49" s="18"/>
      <c r="WGS49" s="20"/>
      <c r="WGT49" s="18"/>
      <c r="WHG49" s="20"/>
      <c r="WHH49" s="18"/>
      <c r="WHU49" s="20"/>
      <c r="WHV49" s="18"/>
      <c r="WII49" s="20"/>
      <c r="WIJ49" s="18"/>
      <c r="WIW49" s="20"/>
      <c r="WIX49" s="18"/>
      <c r="WJK49" s="20"/>
      <c r="WJL49" s="18"/>
      <c r="WJY49" s="20"/>
      <c r="WJZ49" s="18"/>
      <c r="WKM49" s="20"/>
      <c r="WKN49" s="18"/>
      <c r="WLA49" s="20"/>
      <c r="WLB49" s="18"/>
      <c r="WLO49" s="20"/>
      <c r="WLP49" s="18"/>
      <c r="WMC49" s="20"/>
      <c r="WMD49" s="18"/>
      <c r="WMQ49" s="20"/>
      <c r="WMR49" s="18"/>
      <c r="WNE49" s="20"/>
      <c r="WNF49" s="18"/>
      <c r="WNS49" s="20"/>
      <c r="WNT49" s="18"/>
      <c r="WOG49" s="20"/>
      <c r="WOH49" s="18"/>
      <c r="WOU49" s="20"/>
      <c r="WOV49" s="18"/>
      <c r="WPI49" s="20"/>
      <c r="WPJ49" s="18"/>
      <c r="WPW49" s="20"/>
      <c r="WPX49" s="18"/>
      <c r="WQK49" s="20"/>
      <c r="WQL49" s="18"/>
      <c r="WQY49" s="20"/>
      <c r="WQZ49" s="18"/>
      <c r="WRM49" s="20"/>
      <c r="WRN49" s="18"/>
      <c r="WSA49" s="20"/>
      <c r="WSB49" s="18"/>
      <c r="WSO49" s="20"/>
      <c r="WSP49" s="18"/>
      <c r="WTC49" s="20"/>
      <c r="WTD49" s="18"/>
      <c r="WTQ49" s="20"/>
      <c r="WTR49" s="18"/>
      <c r="WUE49" s="20"/>
      <c r="WUF49" s="18"/>
      <c r="WUS49" s="20"/>
      <c r="WUT49" s="18"/>
      <c r="WVG49" s="20"/>
      <c r="WVH49" s="18"/>
      <c r="WVU49" s="20"/>
      <c r="WVV49" s="18"/>
      <c r="WWI49" s="20"/>
      <c r="WWJ49" s="18"/>
      <c r="WWW49" s="20"/>
      <c r="WWX49" s="18"/>
      <c r="WXK49" s="20"/>
      <c r="WXL49" s="18"/>
      <c r="WXY49" s="20"/>
      <c r="WXZ49" s="18"/>
      <c r="WYM49" s="20"/>
      <c r="WYN49" s="18"/>
      <c r="WZA49" s="20"/>
      <c r="WZB49" s="18"/>
      <c r="WZO49" s="20"/>
      <c r="WZP49" s="18"/>
      <c r="XAC49" s="20"/>
      <c r="XAD49" s="18"/>
      <c r="XAQ49" s="20"/>
      <c r="XAR49" s="18"/>
      <c r="XBE49" s="20"/>
      <c r="XBF49" s="18"/>
      <c r="XBS49" s="20"/>
      <c r="XBT49" s="18"/>
      <c r="XCG49" s="20"/>
      <c r="XCH49" s="18"/>
      <c r="XCU49" s="20"/>
      <c r="XCV49" s="18"/>
      <c r="XDI49" s="20"/>
      <c r="XDJ49" s="18"/>
      <c r="XDW49" s="20"/>
      <c r="XDX49" s="18"/>
      <c r="XEK49" s="20"/>
      <c r="XEL49" s="18"/>
      <c r="XEY49" s="20"/>
      <c r="XEZ49" s="18"/>
    </row>
    <row r="50" spans="1:1022 1035:2044 2057:3066 3079:4088 4101:5110 5123:6132 6145:7168 7181:8190 8203:9212 9225:10234 10247:11256 11269:12278 12291:13300 13313:14336 14349:15358 15371:16380" x14ac:dyDescent="0.3">
      <c r="A50" s="46" t="s">
        <v>48</v>
      </c>
      <c r="B50" s="38">
        <v>0</v>
      </c>
      <c r="C50" s="38">
        <v>0</v>
      </c>
      <c r="D50" s="38">
        <v>0</v>
      </c>
      <c r="E50" s="38">
        <v>0</v>
      </c>
      <c r="F50" s="38">
        <v>0</v>
      </c>
      <c r="G50" s="38">
        <v>0</v>
      </c>
      <c r="H50" s="38">
        <v>0</v>
      </c>
      <c r="I50" s="38">
        <v>0</v>
      </c>
      <c r="J50" s="38">
        <v>0</v>
      </c>
      <c r="K50" s="38">
        <v>0</v>
      </c>
      <c r="L50" s="38">
        <v>0</v>
      </c>
      <c r="M50" s="38">
        <v>0</v>
      </c>
      <c r="N50" s="43">
        <f>SUM('Buget personal'!$B50:$M50)</f>
        <v>0</v>
      </c>
      <c r="O50" s="58"/>
      <c r="P50" s="58"/>
      <c r="Q50" s="58"/>
      <c r="R50" s="58"/>
    </row>
    <row r="51" spans="1:1022 1035:2044 2057:3066 3079:4088 4101:5110 5123:6132 6145:7168 7181:8190 8203:9212 9225:10234 10247:11256 11269:12278 12291:13300 13313:14336 14349:15358 15371:16380" x14ac:dyDescent="0.3">
      <c r="A51" s="46" t="s">
        <v>49</v>
      </c>
      <c r="B51" s="38">
        <v>0</v>
      </c>
      <c r="C51" s="38">
        <v>0</v>
      </c>
      <c r="D51" s="38">
        <v>0</v>
      </c>
      <c r="E51" s="38">
        <v>0</v>
      </c>
      <c r="F51" s="38">
        <v>0</v>
      </c>
      <c r="G51" s="38">
        <v>0</v>
      </c>
      <c r="H51" s="38">
        <v>0</v>
      </c>
      <c r="I51" s="38">
        <v>0</v>
      </c>
      <c r="J51" s="38">
        <v>0</v>
      </c>
      <c r="K51" s="38">
        <v>0</v>
      </c>
      <c r="L51" s="38">
        <v>0</v>
      </c>
      <c r="M51" s="38">
        <v>0</v>
      </c>
      <c r="N51" s="43">
        <f>SUM('Buget personal'!$B51:$M51)</f>
        <v>0</v>
      </c>
      <c r="O51" s="58"/>
      <c r="P51" s="58"/>
      <c r="Q51" s="58"/>
      <c r="R51" s="58"/>
    </row>
    <row r="52" spans="1:1022 1035:2044 2057:3066 3079:4088 4101:5110 5123:6132 6145:7168 7181:8190 8203:9212 9225:10234 10247:11256 11269:12278 12291:13300 13313:14336 14349:15358 15371:16380" x14ac:dyDescent="0.3">
      <c r="A52" s="46" t="s">
        <v>50</v>
      </c>
      <c r="B52" s="38">
        <v>0</v>
      </c>
      <c r="C52" s="38">
        <v>0</v>
      </c>
      <c r="D52" s="38">
        <v>0</v>
      </c>
      <c r="E52" s="38">
        <v>0</v>
      </c>
      <c r="F52" s="38">
        <v>0</v>
      </c>
      <c r="G52" s="38">
        <v>0</v>
      </c>
      <c r="H52" s="38">
        <v>0</v>
      </c>
      <c r="I52" s="38">
        <v>0</v>
      </c>
      <c r="J52" s="38">
        <v>0</v>
      </c>
      <c r="K52" s="38">
        <v>0</v>
      </c>
      <c r="L52" s="38">
        <v>0</v>
      </c>
      <c r="M52" s="38">
        <v>0</v>
      </c>
      <c r="N52" s="43">
        <f>SUM('Buget personal'!$B52:$M52)</f>
        <v>0</v>
      </c>
      <c r="O52" s="58"/>
      <c r="P52" s="58"/>
      <c r="Q52" s="58"/>
      <c r="R52" s="58"/>
    </row>
    <row r="53" spans="1:1022 1035:2044 2057:3066 3079:4088 4101:5110 5123:6132 6145:7168 7181:8190 8203:9212 9225:10234 10247:11256 11269:12278 12291:13300 13313:14336 14349:15358 15371:16380" x14ac:dyDescent="0.3">
      <c r="A53" s="46" t="s">
        <v>51</v>
      </c>
      <c r="B53" s="38">
        <v>0</v>
      </c>
      <c r="C53" s="38">
        <v>0</v>
      </c>
      <c r="D53" s="38">
        <v>0</v>
      </c>
      <c r="E53" s="38">
        <v>0</v>
      </c>
      <c r="F53" s="38">
        <v>0</v>
      </c>
      <c r="G53" s="38">
        <v>0</v>
      </c>
      <c r="H53" s="38">
        <v>0</v>
      </c>
      <c r="I53" s="38">
        <v>0</v>
      </c>
      <c r="J53" s="38">
        <v>0</v>
      </c>
      <c r="K53" s="38">
        <v>0</v>
      </c>
      <c r="L53" s="38">
        <v>0</v>
      </c>
      <c r="M53" s="38">
        <v>0</v>
      </c>
      <c r="N53" s="43">
        <f>SUM('Buget personal'!$B53:$M53)</f>
        <v>0</v>
      </c>
      <c r="O53" s="58"/>
      <c r="P53" s="58"/>
      <c r="Q53" s="58"/>
      <c r="R53" s="58"/>
    </row>
    <row r="54" spans="1:1022 1035:2044 2057:3066 3079:4088 4101:5110 5123:6132 6145:7168 7181:8190 8203:9212 9225:10234 10247:11256 11269:12278 12291:13300 13313:14336 14349:15358 15371:16380" x14ac:dyDescent="0.3">
      <c r="A54" s="46" t="s">
        <v>52</v>
      </c>
      <c r="B54" s="38">
        <v>0</v>
      </c>
      <c r="C54" s="38">
        <v>0</v>
      </c>
      <c r="D54" s="38">
        <v>0</v>
      </c>
      <c r="E54" s="38">
        <v>0</v>
      </c>
      <c r="F54" s="38">
        <v>0</v>
      </c>
      <c r="G54" s="38">
        <v>0</v>
      </c>
      <c r="H54" s="38">
        <v>0</v>
      </c>
      <c r="I54" s="38">
        <v>0</v>
      </c>
      <c r="J54" s="38">
        <v>0</v>
      </c>
      <c r="K54" s="38">
        <v>0</v>
      </c>
      <c r="L54" s="38">
        <v>0</v>
      </c>
      <c r="M54" s="38">
        <v>0</v>
      </c>
      <c r="N54" s="43">
        <f>SUM('Buget personal'!$B54:$M54)</f>
        <v>0</v>
      </c>
      <c r="O54" s="58"/>
      <c r="P54" s="58"/>
      <c r="Q54" s="58"/>
      <c r="R54" s="58"/>
    </row>
    <row r="55" spans="1:1022 1035:2044 2057:3066 3079:4088 4101:5110 5123:6132 6145:7168 7181:8190 8203:9212 9225:10234 10247:11256 11269:12278 12291:13300 13313:14336 14349:15358 15371:16380" x14ac:dyDescent="0.3">
      <c r="A55" s="46" t="s">
        <v>53</v>
      </c>
      <c r="B55" s="38">
        <v>0</v>
      </c>
      <c r="C55" s="38">
        <v>0</v>
      </c>
      <c r="D55" s="38">
        <v>0</v>
      </c>
      <c r="E55" s="38">
        <v>0</v>
      </c>
      <c r="F55" s="38">
        <v>0</v>
      </c>
      <c r="G55" s="38">
        <v>0</v>
      </c>
      <c r="H55" s="38">
        <v>0</v>
      </c>
      <c r="I55" s="38">
        <v>0</v>
      </c>
      <c r="J55" s="38">
        <v>0</v>
      </c>
      <c r="K55" s="38">
        <v>0</v>
      </c>
      <c r="L55" s="38">
        <v>0</v>
      </c>
      <c r="M55" s="38">
        <v>0</v>
      </c>
      <c r="N55" s="43">
        <f>SUM('Buget personal'!$B55:$M55)</f>
        <v>0</v>
      </c>
      <c r="O55" s="58"/>
      <c r="P55" s="58"/>
      <c r="Q55" s="58"/>
      <c r="R55" s="58"/>
    </row>
    <row r="56" spans="1:1022 1035:2044 2057:3066 3079:4088 4101:5110 5123:6132 6145:7168 7181:8190 8203:9212 9225:10234 10247:11256 11269:12278 12291:13300 13313:14336 14349:15358 15371:16380" x14ac:dyDescent="0.3">
      <c r="A56" s="46" t="s">
        <v>54</v>
      </c>
      <c r="B56" s="38">
        <v>0</v>
      </c>
      <c r="C56" s="38">
        <v>0</v>
      </c>
      <c r="D56" s="38">
        <v>0</v>
      </c>
      <c r="E56" s="38">
        <v>0</v>
      </c>
      <c r="F56" s="38">
        <v>0</v>
      </c>
      <c r="G56" s="38">
        <v>0</v>
      </c>
      <c r="H56" s="38">
        <v>0</v>
      </c>
      <c r="I56" s="38">
        <v>0</v>
      </c>
      <c r="J56" s="38">
        <v>0</v>
      </c>
      <c r="K56" s="38">
        <v>0</v>
      </c>
      <c r="L56" s="38">
        <v>0</v>
      </c>
      <c r="M56" s="38">
        <v>0</v>
      </c>
      <c r="N56" s="43">
        <f>SUM('Buget personal'!$B56:$M56)</f>
        <v>0</v>
      </c>
      <c r="O56" s="58"/>
      <c r="P56" s="58"/>
      <c r="Q56" s="58"/>
      <c r="R56" s="58"/>
    </row>
    <row r="57" spans="1:1022 1035:2044 2057:3066 3079:4088 4101:5110 5123:6132 6145:7168 7181:8190 8203:9212 9225:10234 10247:11256 11269:12278 12291:13300 13313:14336 14349:15358 15371:16380" x14ac:dyDescent="0.3">
      <c r="A57" s="46" t="s">
        <v>55</v>
      </c>
      <c r="B57" s="38">
        <v>0</v>
      </c>
      <c r="C57" s="38">
        <v>0</v>
      </c>
      <c r="D57" s="38">
        <v>0</v>
      </c>
      <c r="E57" s="38">
        <v>0</v>
      </c>
      <c r="F57" s="38">
        <v>0</v>
      </c>
      <c r="G57" s="38">
        <v>0</v>
      </c>
      <c r="H57" s="38">
        <v>0</v>
      </c>
      <c r="I57" s="38">
        <v>0</v>
      </c>
      <c r="J57" s="38">
        <v>0</v>
      </c>
      <c r="K57" s="38">
        <v>0</v>
      </c>
      <c r="L57" s="38">
        <v>0</v>
      </c>
      <c r="M57" s="38">
        <v>0</v>
      </c>
      <c r="N57" s="43">
        <f>SUM('Buget personal'!$B57:$M57)</f>
        <v>0</v>
      </c>
      <c r="O57" s="58"/>
      <c r="P57" s="58"/>
      <c r="Q57" s="58"/>
      <c r="R57" s="58"/>
    </row>
    <row r="58" spans="1:1022 1035:2044 2057:3066 3079:4088 4101:5110 5123:6132 6145:7168 7181:8190 8203:9212 9225:10234 10247:11256 11269:12278 12291:13300 13313:14336 14349:15358 15371:16380" x14ac:dyDescent="0.3">
      <c r="A58" s="46" t="s">
        <v>56</v>
      </c>
      <c r="B58" s="38">
        <v>0</v>
      </c>
      <c r="C58" s="38">
        <v>0</v>
      </c>
      <c r="D58" s="38">
        <v>0</v>
      </c>
      <c r="E58" s="38">
        <v>0</v>
      </c>
      <c r="F58" s="38">
        <v>0</v>
      </c>
      <c r="G58" s="38">
        <v>0</v>
      </c>
      <c r="H58" s="38">
        <v>0</v>
      </c>
      <c r="I58" s="38">
        <v>0</v>
      </c>
      <c r="J58" s="38">
        <v>0</v>
      </c>
      <c r="K58" s="38">
        <v>0</v>
      </c>
      <c r="L58" s="38">
        <v>0</v>
      </c>
      <c r="M58" s="38">
        <v>0</v>
      </c>
      <c r="N58" s="43">
        <f>SUM('Buget personal'!$B58:$M58)</f>
        <v>0</v>
      </c>
      <c r="O58" s="58"/>
      <c r="P58" s="58"/>
      <c r="Q58" s="58"/>
      <c r="R58" s="58"/>
    </row>
    <row r="59" spans="1:1022 1035:2044 2057:3066 3079:4088 4101:5110 5123:6132 6145:7168 7181:8190 8203:9212 9225:10234 10247:11256 11269:12278 12291:13300 13313:14336 14349:15358 15371:16380" x14ac:dyDescent="0.3">
      <c r="A59" s="46" t="s">
        <v>57</v>
      </c>
      <c r="B59" s="38">
        <v>0</v>
      </c>
      <c r="C59" s="38">
        <v>0</v>
      </c>
      <c r="D59" s="38">
        <v>0</v>
      </c>
      <c r="E59" s="38">
        <v>0</v>
      </c>
      <c r="F59" s="38">
        <v>0</v>
      </c>
      <c r="G59" s="38">
        <v>0</v>
      </c>
      <c r="H59" s="38">
        <v>0</v>
      </c>
      <c r="I59" s="38">
        <v>0</v>
      </c>
      <c r="J59" s="38">
        <v>0</v>
      </c>
      <c r="K59" s="38">
        <v>0</v>
      </c>
      <c r="L59" s="38">
        <v>0</v>
      </c>
      <c r="M59" s="38">
        <v>0</v>
      </c>
      <c r="N59" s="43">
        <f>SUM('Buget personal'!$B59:$M59)</f>
        <v>0</v>
      </c>
      <c r="O59" s="58"/>
      <c r="P59" s="58"/>
      <c r="Q59" s="58"/>
      <c r="R59" s="58"/>
    </row>
    <row r="60" spans="1:1022 1035:2044 2057:3066 3079:4088 4101:5110 5123:6132 6145:7168 7181:8190 8203:9212 9225:10234 10247:11256 11269:12278 12291:13300 13313:14336 14349:15358 15371:16380" ht="19" thickBot="1" x14ac:dyDescent="0.35">
      <c r="A60" s="46" t="s">
        <v>22</v>
      </c>
      <c r="B60" s="38">
        <v>0</v>
      </c>
      <c r="C60" s="38">
        <v>0</v>
      </c>
      <c r="D60" s="38">
        <v>0</v>
      </c>
      <c r="E60" s="38">
        <v>0</v>
      </c>
      <c r="F60" s="38">
        <v>0</v>
      </c>
      <c r="G60" s="38">
        <v>0</v>
      </c>
      <c r="H60" s="38">
        <v>0</v>
      </c>
      <c r="I60" s="38">
        <v>0</v>
      </c>
      <c r="J60" s="38">
        <v>0</v>
      </c>
      <c r="K60" s="38">
        <v>0</v>
      </c>
      <c r="L60" s="38">
        <v>0</v>
      </c>
      <c r="M60" s="38">
        <v>0</v>
      </c>
      <c r="N60" s="43">
        <f>SUM('Buget personal'!$B60:$M60)</f>
        <v>0</v>
      </c>
      <c r="O60" s="58"/>
      <c r="P60" s="58"/>
      <c r="Q60" s="58"/>
      <c r="R60" s="58"/>
    </row>
    <row r="61" spans="1:1022 1035:2044 2057:3066 3079:4088 4101:5110 5123:6132 6145:7168 7181:8190 8203:9212 9225:10234 10247:11256 11269:12278 12291:13300 13313:14336 14349:15358 15371:16380" s="7" customFormat="1" ht="20.399999999999999" customHeight="1" x14ac:dyDescent="0.45">
      <c r="A61" s="33" t="s">
        <v>77</v>
      </c>
      <c r="B61" s="84">
        <f>SUBTOTAL(109,'Buget personal'!$B$50:$B$60)</f>
        <v>0</v>
      </c>
      <c r="C61" s="84">
        <f>SUBTOTAL(109,'Buget personal'!$C$50:$C$60)</f>
        <v>0</v>
      </c>
      <c r="D61" s="84">
        <f>SUBTOTAL(109,'Buget personal'!$D$50:$D$60)</f>
        <v>0</v>
      </c>
      <c r="E61" s="84">
        <f>SUBTOTAL(109,'Buget personal'!$E$50:$E$60)</f>
        <v>0</v>
      </c>
      <c r="F61" s="84">
        <f>SUBTOTAL(109,'Buget personal'!$F$50:$F$60)</f>
        <v>0</v>
      </c>
      <c r="G61" s="84">
        <f>SUBTOTAL(109,'Buget personal'!$G$50:$G$60)</f>
        <v>0</v>
      </c>
      <c r="H61" s="84">
        <f>SUBTOTAL(109,'Buget personal'!$H$50:$H$60)</f>
        <v>0</v>
      </c>
      <c r="I61" s="84">
        <f>SUBTOTAL(109,'Buget personal'!$I$50:$I$60)</f>
        <v>0</v>
      </c>
      <c r="J61" s="84">
        <f>SUBTOTAL(109,'Buget personal'!$J$50:$J$60)</f>
        <v>0</v>
      </c>
      <c r="K61" s="84">
        <f>SUBTOTAL(109,'Buget personal'!$K$50:$K$60)</f>
        <v>0</v>
      </c>
      <c r="L61" s="84">
        <f>SUBTOTAL(109,'Buget personal'!$L$50:$L$60)</f>
        <v>0</v>
      </c>
      <c r="M61" s="84">
        <f>SUBTOTAL(109,'Buget personal'!$M$50:$M$60)</f>
        <v>0</v>
      </c>
      <c r="N61" s="85">
        <f>SUBTOTAL(109,'Buget personal'!$N$50:$N$60)</f>
        <v>0</v>
      </c>
      <c r="O61" s="53">
        <f t="shared" ref="O61" si="2">SUBTOTAL(109,O50:O60)</f>
        <v>0</v>
      </c>
      <c r="P61" s="53"/>
      <c r="Q61" s="53"/>
      <c r="R61" s="53">
        <f t="shared" ref="R61" si="3">SUBTOTAL(109,R50:R60)</f>
        <v>0</v>
      </c>
      <c r="S61" s="24"/>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row>
    <row r="62" spans="1:1022 1035:2044 2057:3066 3079:4088 4101:5110 5123:6132 6145:7168 7181:8190 8203:9212 9225:10234 10247:11256 11269:12278 12291:13300 13313:14336 14349:15358 15371:16380" s="19" customFormat="1" ht="21.5" thickBot="1" x14ac:dyDescent="0.35">
      <c r="A62" s="18" t="s">
        <v>135</v>
      </c>
      <c r="B62" s="41" t="s">
        <v>0</v>
      </c>
      <c r="C62" s="41" t="s">
        <v>1</v>
      </c>
      <c r="D62" s="41" t="s">
        <v>2</v>
      </c>
      <c r="E62" s="41" t="s">
        <v>3</v>
      </c>
      <c r="F62" s="41" t="s">
        <v>4</v>
      </c>
      <c r="G62" s="41" t="s">
        <v>5</v>
      </c>
      <c r="H62" s="41" t="s">
        <v>6</v>
      </c>
      <c r="I62" s="41" t="s">
        <v>7</v>
      </c>
      <c r="J62" s="41" t="s">
        <v>8</v>
      </c>
      <c r="K62" s="41" t="s">
        <v>9</v>
      </c>
      <c r="L62" s="41" t="s">
        <v>10</v>
      </c>
      <c r="M62" s="41" t="s">
        <v>11</v>
      </c>
      <c r="N62" s="42" t="s">
        <v>12</v>
      </c>
      <c r="O62" s="30"/>
      <c r="P62" s="30"/>
      <c r="Q62" s="30"/>
      <c r="R62" s="30"/>
      <c r="S62" s="24"/>
      <c r="T62" s="30"/>
      <c r="U62" s="30"/>
      <c r="V62" s="30"/>
      <c r="W62" s="30"/>
      <c r="X62" s="30"/>
      <c r="Y62" s="30"/>
      <c r="Z62" s="30"/>
      <c r="AA62" s="31"/>
      <c r="AB62" s="29"/>
      <c r="AC62" s="30"/>
      <c r="AD62" s="30"/>
      <c r="AE62" s="30"/>
      <c r="AF62" s="30"/>
      <c r="AG62" s="30"/>
      <c r="AH62" s="30"/>
      <c r="AI62" s="30"/>
      <c r="AJ62" s="30"/>
      <c r="AK62" s="30"/>
      <c r="AL62" s="30"/>
      <c r="AM62" s="30"/>
      <c r="AN62" s="30"/>
      <c r="AO62" s="31"/>
      <c r="AP62" s="29"/>
      <c r="AQ62" s="30"/>
      <c r="AR62" s="30"/>
      <c r="AS62" s="30"/>
      <c r="AT62" s="30"/>
      <c r="AU62" s="30"/>
      <c r="AV62" s="30"/>
      <c r="AW62" s="30"/>
      <c r="AX62" s="30"/>
      <c r="AY62" s="30"/>
      <c r="AZ62" s="30"/>
      <c r="BA62" s="30"/>
      <c r="BB62" s="30"/>
      <c r="BC62" s="31"/>
      <c r="BD62" s="29"/>
      <c r="BE62" s="30"/>
      <c r="BF62" s="30"/>
      <c r="BG62" s="30"/>
      <c r="BH62" s="30"/>
      <c r="BI62" s="30"/>
      <c r="BJ62" s="30"/>
      <c r="BK62" s="30"/>
      <c r="BL62" s="30"/>
      <c r="BM62" s="30"/>
      <c r="BN62" s="30"/>
      <c r="BO62" s="30"/>
      <c r="BP62" s="30"/>
      <c r="BQ62" s="31"/>
      <c r="BR62" s="29"/>
      <c r="BS62" s="30"/>
      <c r="CE62" s="20"/>
      <c r="CF62" s="18"/>
      <c r="CS62" s="20"/>
      <c r="CT62" s="18"/>
      <c r="DG62" s="20"/>
      <c r="DH62" s="18"/>
      <c r="DU62" s="20"/>
      <c r="DV62" s="18"/>
      <c r="EI62" s="20"/>
      <c r="EJ62" s="18"/>
      <c r="EW62" s="20"/>
      <c r="EX62" s="18"/>
      <c r="FK62" s="20"/>
      <c r="FL62" s="18"/>
      <c r="FY62" s="20"/>
      <c r="FZ62" s="18"/>
      <c r="GM62" s="20"/>
      <c r="GN62" s="18"/>
      <c r="HA62" s="20"/>
      <c r="HB62" s="18"/>
      <c r="HO62" s="20"/>
      <c r="HP62" s="18"/>
      <c r="IC62" s="20"/>
      <c r="ID62" s="18"/>
      <c r="IQ62" s="20"/>
      <c r="IR62" s="18"/>
      <c r="JE62" s="20"/>
      <c r="JF62" s="18"/>
      <c r="JS62" s="20"/>
      <c r="JT62" s="18"/>
      <c r="KG62" s="20"/>
      <c r="KH62" s="18"/>
      <c r="KU62" s="20"/>
      <c r="KV62" s="18"/>
      <c r="LI62" s="20"/>
      <c r="LJ62" s="18"/>
      <c r="LW62" s="20"/>
      <c r="LX62" s="18"/>
      <c r="MK62" s="20"/>
      <c r="ML62" s="18"/>
      <c r="MY62" s="20"/>
      <c r="MZ62" s="18"/>
      <c r="NM62" s="20"/>
      <c r="NN62" s="18"/>
      <c r="OA62" s="20"/>
      <c r="OB62" s="18"/>
      <c r="OO62" s="20"/>
      <c r="OP62" s="18"/>
      <c r="PC62" s="20"/>
      <c r="PD62" s="18"/>
      <c r="PQ62" s="20"/>
      <c r="PR62" s="18"/>
      <c r="QE62" s="20"/>
      <c r="QF62" s="18"/>
      <c r="QS62" s="20"/>
      <c r="QT62" s="18"/>
      <c r="RG62" s="20"/>
      <c r="RH62" s="18"/>
      <c r="RU62" s="20"/>
      <c r="RV62" s="18"/>
      <c r="SI62" s="20"/>
      <c r="SJ62" s="18"/>
      <c r="SW62" s="20"/>
      <c r="SX62" s="18"/>
      <c r="TK62" s="20"/>
      <c r="TL62" s="18"/>
      <c r="TY62" s="20"/>
      <c r="TZ62" s="18"/>
      <c r="UM62" s="20"/>
      <c r="UN62" s="18"/>
      <c r="VA62" s="20"/>
      <c r="VB62" s="18"/>
      <c r="VO62" s="20"/>
      <c r="VP62" s="18"/>
      <c r="WC62" s="20"/>
      <c r="WD62" s="18"/>
      <c r="WQ62" s="20"/>
      <c r="WR62" s="18"/>
      <c r="XE62" s="20"/>
      <c r="XF62" s="18"/>
      <c r="XS62" s="20"/>
      <c r="XT62" s="18"/>
      <c r="YG62" s="20"/>
      <c r="YH62" s="18"/>
      <c r="YU62" s="20"/>
      <c r="YV62" s="18"/>
      <c r="ZI62" s="20"/>
      <c r="ZJ62" s="18"/>
      <c r="ZW62" s="20"/>
      <c r="ZX62" s="18"/>
      <c r="AAK62" s="20"/>
      <c r="AAL62" s="18"/>
      <c r="AAY62" s="20"/>
      <c r="AAZ62" s="18"/>
      <c r="ABM62" s="20"/>
      <c r="ABN62" s="18"/>
      <c r="ACA62" s="20"/>
      <c r="ACB62" s="18"/>
      <c r="ACO62" s="20"/>
      <c r="ACP62" s="18"/>
      <c r="ADC62" s="20"/>
      <c r="ADD62" s="18"/>
      <c r="ADQ62" s="20"/>
      <c r="ADR62" s="18"/>
      <c r="AEE62" s="20"/>
      <c r="AEF62" s="18"/>
      <c r="AES62" s="20"/>
      <c r="AET62" s="18"/>
      <c r="AFG62" s="20"/>
      <c r="AFH62" s="18"/>
      <c r="AFU62" s="20"/>
      <c r="AFV62" s="18"/>
      <c r="AGI62" s="20"/>
      <c r="AGJ62" s="18"/>
      <c r="AGW62" s="20"/>
      <c r="AGX62" s="18"/>
      <c r="AHK62" s="20"/>
      <c r="AHL62" s="18"/>
      <c r="AHY62" s="20"/>
      <c r="AHZ62" s="18"/>
      <c r="AIM62" s="20"/>
      <c r="AIN62" s="18"/>
      <c r="AJA62" s="20"/>
      <c r="AJB62" s="18"/>
      <c r="AJO62" s="20"/>
      <c r="AJP62" s="18"/>
      <c r="AKC62" s="20"/>
      <c r="AKD62" s="18"/>
      <c r="AKQ62" s="20"/>
      <c r="AKR62" s="18"/>
      <c r="ALE62" s="20"/>
      <c r="ALF62" s="18"/>
      <c r="ALS62" s="20"/>
      <c r="ALT62" s="18"/>
      <c r="AMG62" s="20"/>
      <c r="AMH62" s="18"/>
      <c r="AMU62" s="20"/>
      <c r="AMV62" s="18"/>
      <c r="ANI62" s="20"/>
      <c r="ANJ62" s="18"/>
      <c r="ANW62" s="20"/>
      <c r="ANX62" s="18"/>
      <c r="AOK62" s="20"/>
      <c r="AOL62" s="18"/>
      <c r="AOY62" s="20"/>
      <c r="AOZ62" s="18"/>
      <c r="APM62" s="20"/>
      <c r="APN62" s="18"/>
      <c r="AQA62" s="20"/>
      <c r="AQB62" s="18"/>
      <c r="AQO62" s="20"/>
      <c r="AQP62" s="18"/>
      <c r="ARC62" s="20"/>
      <c r="ARD62" s="18"/>
      <c r="ARQ62" s="20"/>
      <c r="ARR62" s="18"/>
      <c r="ASE62" s="20"/>
      <c r="ASF62" s="18"/>
      <c r="ASS62" s="20"/>
      <c r="AST62" s="18"/>
      <c r="ATG62" s="20"/>
      <c r="ATH62" s="18"/>
      <c r="ATU62" s="20"/>
      <c r="ATV62" s="18"/>
      <c r="AUI62" s="20"/>
      <c r="AUJ62" s="18"/>
      <c r="AUW62" s="20"/>
      <c r="AUX62" s="18"/>
      <c r="AVK62" s="20"/>
      <c r="AVL62" s="18"/>
      <c r="AVY62" s="20"/>
      <c r="AVZ62" s="18"/>
      <c r="AWM62" s="20"/>
      <c r="AWN62" s="18"/>
      <c r="AXA62" s="20"/>
      <c r="AXB62" s="18"/>
      <c r="AXO62" s="20"/>
      <c r="AXP62" s="18"/>
      <c r="AYC62" s="20"/>
      <c r="AYD62" s="18"/>
      <c r="AYQ62" s="20"/>
      <c r="AYR62" s="18"/>
      <c r="AZE62" s="20"/>
      <c r="AZF62" s="18"/>
      <c r="AZS62" s="20"/>
      <c r="AZT62" s="18"/>
      <c r="BAG62" s="20"/>
      <c r="BAH62" s="18"/>
      <c r="BAU62" s="20"/>
      <c r="BAV62" s="18"/>
      <c r="BBI62" s="20"/>
      <c r="BBJ62" s="18"/>
      <c r="BBW62" s="20"/>
      <c r="BBX62" s="18"/>
      <c r="BCK62" s="20"/>
      <c r="BCL62" s="18"/>
      <c r="BCY62" s="20"/>
      <c r="BCZ62" s="18"/>
      <c r="BDM62" s="20"/>
      <c r="BDN62" s="18"/>
      <c r="BEA62" s="20"/>
      <c r="BEB62" s="18"/>
      <c r="BEO62" s="20"/>
      <c r="BEP62" s="18"/>
      <c r="BFC62" s="20"/>
      <c r="BFD62" s="18"/>
      <c r="BFQ62" s="20"/>
      <c r="BFR62" s="18"/>
      <c r="BGE62" s="20"/>
      <c r="BGF62" s="18"/>
      <c r="BGS62" s="20"/>
      <c r="BGT62" s="18"/>
      <c r="BHG62" s="20"/>
      <c r="BHH62" s="18"/>
      <c r="BHU62" s="20"/>
      <c r="BHV62" s="18"/>
      <c r="BII62" s="20"/>
      <c r="BIJ62" s="18"/>
      <c r="BIW62" s="20"/>
      <c r="BIX62" s="18"/>
      <c r="BJK62" s="20"/>
      <c r="BJL62" s="18"/>
      <c r="BJY62" s="20"/>
      <c r="BJZ62" s="18"/>
      <c r="BKM62" s="20"/>
      <c r="BKN62" s="18"/>
      <c r="BLA62" s="20"/>
      <c r="BLB62" s="18"/>
      <c r="BLO62" s="20"/>
      <c r="BLP62" s="18"/>
      <c r="BMC62" s="20"/>
      <c r="BMD62" s="18"/>
      <c r="BMQ62" s="20"/>
      <c r="BMR62" s="18"/>
      <c r="BNE62" s="20"/>
      <c r="BNF62" s="18"/>
      <c r="BNS62" s="20"/>
      <c r="BNT62" s="18"/>
      <c r="BOG62" s="20"/>
      <c r="BOH62" s="18"/>
      <c r="BOU62" s="20"/>
      <c r="BOV62" s="18"/>
      <c r="BPI62" s="20"/>
      <c r="BPJ62" s="18"/>
      <c r="BPW62" s="20"/>
      <c r="BPX62" s="18"/>
      <c r="BQK62" s="20"/>
      <c r="BQL62" s="18"/>
      <c r="BQY62" s="20"/>
      <c r="BQZ62" s="18"/>
      <c r="BRM62" s="20"/>
      <c r="BRN62" s="18"/>
      <c r="BSA62" s="20"/>
      <c r="BSB62" s="18"/>
      <c r="BSO62" s="20"/>
      <c r="BSP62" s="18"/>
      <c r="BTC62" s="20"/>
      <c r="BTD62" s="18"/>
      <c r="BTQ62" s="20"/>
      <c r="BTR62" s="18"/>
      <c r="BUE62" s="20"/>
      <c r="BUF62" s="18"/>
      <c r="BUS62" s="20"/>
      <c r="BUT62" s="18"/>
      <c r="BVG62" s="20"/>
      <c r="BVH62" s="18"/>
      <c r="BVU62" s="20"/>
      <c r="BVV62" s="18"/>
      <c r="BWI62" s="20"/>
      <c r="BWJ62" s="18"/>
      <c r="BWW62" s="20"/>
      <c r="BWX62" s="18"/>
      <c r="BXK62" s="20"/>
      <c r="BXL62" s="18"/>
      <c r="BXY62" s="20"/>
      <c r="BXZ62" s="18"/>
      <c r="BYM62" s="20"/>
      <c r="BYN62" s="18"/>
      <c r="BZA62" s="20"/>
      <c r="BZB62" s="18"/>
      <c r="BZO62" s="20"/>
      <c r="BZP62" s="18"/>
      <c r="CAC62" s="20"/>
      <c r="CAD62" s="18"/>
      <c r="CAQ62" s="20"/>
      <c r="CAR62" s="18"/>
      <c r="CBE62" s="20"/>
      <c r="CBF62" s="18"/>
      <c r="CBS62" s="20"/>
      <c r="CBT62" s="18"/>
      <c r="CCG62" s="20"/>
      <c r="CCH62" s="18"/>
      <c r="CCU62" s="20"/>
      <c r="CCV62" s="18"/>
      <c r="CDI62" s="20"/>
      <c r="CDJ62" s="18"/>
      <c r="CDW62" s="20"/>
      <c r="CDX62" s="18"/>
      <c r="CEK62" s="20"/>
      <c r="CEL62" s="18"/>
      <c r="CEY62" s="20"/>
      <c r="CEZ62" s="18"/>
      <c r="CFM62" s="20"/>
      <c r="CFN62" s="18"/>
      <c r="CGA62" s="20"/>
      <c r="CGB62" s="18"/>
      <c r="CGO62" s="20"/>
      <c r="CGP62" s="18"/>
      <c r="CHC62" s="20"/>
      <c r="CHD62" s="18"/>
      <c r="CHQ62" s="20"/>
      <c r="CHR62" s="18"/>
      <c r="CIE62" s="20"/>
      <c r="CIF62" s="18"/>
      <c r="CIS62" s="20"/>
      <c r="CIT62" s="18"/>
      <c r="CJG62" s="20"/>
      <c r="CJH62" s="18"/>
      <c r="CJU62" s="20"/>
      <c r="CJV62" s="18"/>
      <c r="CKI62" s="20"/>
      <c r="CKJ62" s="18"/>
      <c r="CKW62" s="20"/>
      <c r="CKX62" s="18"/>
      <c r="CLK62" s="20"/>
      <c r="CLL62" s="18"/>
      <c r="CLY62" s="20"/>
      <c r="CLZ62" s="18"/>
      <c r="CMM62" s="20"/>
      <c r="CMN62" s="18"/>
      <c r="CNA62" s="20"/>
      <c r="CNB62" s="18"/>
      <c r="CNO62" s="20"/>
      <c r="CNP62" s="18"/>
      <c r="COC62" s="20"/>
      <c r="COD62" s="18"/>
      <c r="COQ62" s="20"/>
      <c r="COR62" s="18"/>
      <c r="CPE62" s="20"/>
      <c r="CPF62" s="18"/>
      <c r="CPS62" s="20"/>
      <c r="CPT62" s="18"/>
      <c r="CQG62" s="20"/>
      <c r="CQH62" s="18"/>
      <c r="CQU62" s="20"/>
      <c r="CQV62" s="18"/>
      <c r="CRI62" s="20"/>
      <c r="CRJ62" s="18"/>
      <c r="CRW62" s="20"/>
      <c r="CRX62" s="18"/>
      <c r="CSK62" s="20"/>
      <c r="CSL62" s="18"/>
      <c r="CSY62" s="20"/>
      <c r="CSZ62" s="18"/>
      <c r="CTM62" s="20"/>
      <c r="CTN62" s="18"/>
      <c r="CUA62" s="20"/>
      <c r="CUB62" s="18"/>
      <c r="CUO62" s="20"/>
      <c r="CUP62" s="18"/>
      <c r="CVC62" s="20"/>
      <c r="CVD62" s="18"/>
      <c r="CVQ62" s="20"/>
      <c r="CVR62" s="18"/>
      <c r="CWE62" s="20"/>
      <c r="CWF62" s="18"/>
      <c r="CWS62" s="20"/>
      <c r="CWT62" s="18"/>
      <c r="CXG62" s="20"/>
      <c r="CXH62" s="18"/>
      <c r="CXU62" s="20"/>
      <c r="CXV62" s="18"/>
      <c r="CYI62" s="20"/>
      <c r="CYJ62" s="18"/>
      <c r="CYW62" s="20"/>
      <c r="CYX62" s="18"/>
      <c r="CZK62" s="20"/>
      <c r="CZL62" s="18"/>
      <c r="CZY62" s="20"/>
      <c r="CZZ62" s="18"/>
      <c r="DAM62" s="20"/>
      <c r="DAN62" s="18"/>
      <c r="DBA62" s="20"/>
      <c r="DBB62" s="18"/>
      <c r="DBO62" s="20"/>
      <c r="DBP62" s="18"/>
      <c r="DCC62" s="20"/>
      <c r="DCD62" s="18"/>
      <c r="DCQ62" s="20"/>
      <c r="DCR62" s="18"/>
      <c r="DDE62" s="20"/>
      <c r="DDF62" s="18"/>
      <c r="DDS62" s="20"/>
      <c r="DDT62" s="18"/>
      <c r="DEG62" s="20"/>
      <c r="DEH62" s="18"/>
      <c r="DEU62" s="20"/>
      <c r="DEV62" s="18"/>
      <c r="DFI62" s="20"/>
      <c r="DFJ62" s="18"/>
      <c r="DFW62" s="20"/>
      <c r="DFX62" s="18"/>
      <c r="DGK62" s="20"/>
      <c r="DGL62" s="18"/>
      <c r="DGY62" s="20"/>
      <c r="DGZ62" s="18"/>
      <c r="DHM62" s="20"/>
      <c r="DHN62" s="18"/>
      <c r="DIA62" s="20"/>
      <c r="DIB62" s="18"/>
      <c r="DIO62" s="20"/>
      <c r="DIP62" s="18"/>
      <c r="DJC62" s="20"/>
      <c r="DJD62" s="18"/>
      <c r="DJQ62" s="20"/>
      <c r="DJR62" s="18"/>
      <c r="DKE62" s="20"/>
      <c r="DKF62" s="18"/>
      <c r="DKS62" s="20"/>
      <c r="DKT62" s="18"/>
      <c r="DLG62" s="20"/>
      <c r="DLH62" s="18"/>
      <c r="DLU62" s="20"/>
      <c r="DLV62" s="18"/>
      <c r="DMI62" s="20"/>
      <c r="DMJ62" s="18"/>
      <c r="DMW62" s="20"/>
      <c r="DMX62" s="18"/>
      <c r="DNK62" s="20"/>
      <c r="DNL62" s="18"/>
      <c r="DNY62" s="20"/>
      <c r="DNZ62" s="18"/>
      <c r="DOM62" s="20"/>
      <c r="DON62" s="18"/>
      <c r="DPA62" s="20"/>
      <c r="DPB62" s="18"/>
      <c r="DPO62" s="20"/>
      <c r="DPP62" s="18"/>
      <c r="DQC62" s="20"/>
      <c r="DQD62" s="18"/>
      <c r="DQQ62" s="20"/>
      <c r="DQR62" s="18"/>
      <c r="DRE62" s="20"/>
      <c r="DRF62" s="18"/>
      <c r="DRS62" s="20"/>
      <c r="DRT62" s="18"/>
      <c r="DSG62" s="20"/>
      <c r="DSH62" s="18"/>
      <c r="DSU62" s="20"/>
      <c r="DSV62" s="18"/>
      <c r="DTI62" s="20"/>
      <c r="DTJ62" s="18"/>
      <c r="DTW62" s="20"/>
      <c r="DTX62" s="18"/>
      <c r="DUK62" s="20"/>
      <c r="DUL62" s="18"/>
      <c r="DUY62" s="20"/>
      <c r="DUZ62" s="18"/>
      <c r="DVM62" s="20"/>
      <c r="DVN62" s="18"/>
      <c r="DWA62" s="20"/>
      <c r="DWB62" s="18"/>
      <c r="DWO62" s="20"/>
      <c r="DWP62" s="18"/>
      <c r="DXC62" s="20"/>
      <c r="DXD62" s="18"/>
      <c r="DXQ62" s="20"/>
      <c r="DXR62" s="18"/>
      <c r="DYE62" s="20"/>
      <c r="DYF62" s="18"/>
      <c r="DYS62" s="20"/>
      <c r="DYT62" s="18"/>
      <c r="DZG62" s="20"/>
      <c r="DZH62" s="18"/>
      <c r="DZU62" s="20"/>
      <c r="DZV62" s="18"/>
      <c r="EAI62" s="20"/>
      <c r="EAJ62" s="18"/>
      <c r="EAW62" s="20"/>
      <c r="EAX62" s="18"/>
      <c r="EBK62" s="20"/>
      <c r="EBL62" s="18"/>
      <c r="EBY62" s="20"/>
      <c r="EBZ62" s="18"/>
      <c r="ECM62" s="20"/>
      <c r="ECN62" s="18"/>
      <c r="EDA62" s="20"/>
      <c r="EDB62" s="18"/>
      <c r="EDO62" s="20"/>
      <c r="EDP62" s="18"/>
      <c r="EEC62" s="20"/>
      <c r="EED62" s="18"/>
      <c r="EEQ62" s="20"/>
      <c r="EER62" s="18"/>
      <c r="EFE62" s="20"/>
      <c r="EFF62" s="18"/>
      <c r="EFS62" s="20"/>
      <c r="EFT62" s="18"/>
      <c r="EGG62" s="20"/>
      <c r="EGH62" s="18"/>
      <c r="EGU62" s="20"/>
      <c r="EGV62" s="18"/>
      <c r="EHI62" s="20"/>
      <c r="EHJ62" s="18"/>
      <c r="EHW62" s="20"/>
      <c r="EHX62" s="18"/>
      <c r="EIK62" s="20"/>
      <c r="EIL62" s="18"/>
      <c r="EIY62" s="20"/>
      <c r="EIZ62" s="18"/>
      <c r="EJM62" s="20"/>
      <c r="EJN62" s="18"/>
      <c r="EKA62" s="20"/>
      <c r="EKB62" s="18"/>
      <c r="EKO62" s="20"/>
      <c r="EKP62" s="18"/>
      <c r="ELC62" s="20"/>
      <c r="ELD62" s="18"/>
      <c r="ELQ62" s="20"/>
      <c r="ELR62" s="18"/>
      <c r="EME62" s="20"/>
      <c r="EMF62" s="18"/>
      <c r="EMS62" s="20"/>
      <c r="EMT62" s="18"/>
      <c r="ENG62" s="20"/>
      <c r="ENH62" s="18"/>
      <c r="ENU62" s="20"/>
      <c r="ENV62" s="18"/>
      <c r="EOI62" s="20"/>
      <c r="EOJ62" s="18"/>
      <c r="EOW62" s="20"/>
      <c r="EOX62" s="18"/>
      <c r="EPK62" s="20"/>
      <c r="EPL62" s="18"/>
      <c r="EPY62" s="20"/>
      <c r="EPZ62" s="18"/>
      <c r="EQM62" s="20"/>
      <c r="EQN62" s="18"/>
      <c r="ERA62" s="20"/>
      <c r="ERB62" s="18"/>
      <c r="ERO62" s="20"/>
      <c r="ERP62" s="18"/>
      <c r="ESC62" s="20"/>
      <c r="ESD62" s="18"/>
      <c r="ESQ62" s="20"/>
      <c r="ESR62" s="18"/>
      <c r="ETE62" s="20"/>
      <c r="ETF62" s="18"/>
      <c r="ETS62" s="20"/>
      <c r="ETT62" s="18"/>
      <c r="EUG62" s="20"/>
      <c r="EUH62" s="18"/>
      <c r="EUU62" s="20"/>
      <c r="EUV62" s="18"/>
      <c r="EVI62" s="20"/>
      <c r="EVJ62" s="18"/>
      <c r="EVW62" s="20"/>
      <c r="EVX62" s="18"/>
      <c r="EWK62" s="20"/>
      <c r="EWL62" s="18"/>
      <c r="EWY62" s="20"/>
      <c r="EWZ62" s="18"/>
      <c r="EXM62" s="20"/>
      <c r="EXN62" s="18"/>
      <c r="EYA62" s="20"/>
      <c r="EYB62" s="18"/>
      <c r="EYO62" s="20"/>
      <c r="EYP62" s="18"/>
      <c r="EZC62" s="20"/>
      <c r="EZD62" s="18"/>
      <c r="EZQ62" s="20"/>
      <c r="EZR62" s="18"/>
      <c r="FAE62" s="20"/>
      <c r="FAF62" s="18"/>
      <c r="FAS62" s="20"/>
      <c r="FAT62" s="18"/>
      <c r="FBG62" s="20"/>
      <c r="FBH62" s="18"/>
      <c r="FBU62" s="20"/>
      <c r="FBV62" s="18"/>
      <c r="FCI62" s="20"/>
      <c r="FCJ62" s="18"/>
      <c r="FCW62" s="20"/>
      <c r="FCX62" s="18"/>
      <c r="FDK62" s="20"/>
      <c r="FDL62" s="18"/>
      <c r="FDY62" s="20"/>
      <c r="FDZ62" s="18"/>
      <c r="FEM62" s="20"/>
      <c r="FEN62" s="18"/>
      <c r="FFA62" s="20"/>
      <c r="FFB62" s="18"/>
      <c r="FFO62" s="20"/>
      <c r="FFP62" s="18"/>
      <c r="FGC62" s="20"/>
      <c r="FGD62" s="18"/>
      <c r="FGQ62" s="20"/>
      <c r="FGR62" s="18"/>
      <c r="FHE62" s="20"/>
      <c r="FHF62" s="18"/>
      <c r="FHS62" s="20"/>
      <c r="FHT62" s="18"/>
      <c r="FIG62" s="20"/>
      <c r="FIH62" s="18"/>
      <c r="FIU62" s="20"/>
      <c r="FIV62" s="18"/>
      <c r="FJI62" s="20"/>
      <c r="FJJ62" s="18"/>
      <c r="FJW62" s="20"/>
      <c r="FJX62" s="18"/>
      <c r="FKK62" s="20"/>
      <c r="FKL62" s="18"/>
      <c r="FKY62" s="20"/>
      <c r="FKZ62" s="18"/>
      <c r="FLM62" s="20"/>
      <c r="FLN62" s="18"/>
      <c r="FMA62" s="20"/>
      <c r="FMB62" s="18"/>
      <c r="FMO62" s="20"/>
      <c r="FMP62" s="18"/>
      <c r="FNC62" s="20"/>
      <c r="FND62" s="18"/>
      <c r="FNQ62" s="20"/>
      <c r="FNR62" s="18"/>
      <c r="FOE62" s="20"/>
      <c r="FOF62" s="18"/>
      <c r="FOS62" s="20"/>
      <c r="FOT62" s="18"/>
      <c r="FPG62" s="20"/>
      <c r="FPH62" s="18"/>
      <c r="FPU62" s="20"/>
      <c r="FPV62" s="18"/>
      <c r="FQI62" s="20"/>
      <c r="FQJ62" s="18"/>
      <c r="FQW62" s="20"/>
      <c r="FQX62" s="18"/>
      <c r="FRK62" s="20"/>
      <c r="FRL62" s="18"/>
      <c r="FRY62" s="20"/>
      <c r="FRZ62" s="18"/>
      <c r="FSM62" s="20"/>
      <c r="FSN62" s="18"/>
      <c r="FTA62" s="20"/>
      <c r="FTB62" s="18"/>
      <c r="FTO62" s="20"/>
      <c r="FTP62" s="18"/>
      <c r="FUC62" s="20"/>
      <c r="FUD62" s="18"/>
      <c r="FUQ62" s="20"/>
      <c r="FUR62" s="18"/>
      <c r="FVE62" s="20"/>
      <c r="FVF62" s="18"/>
      <c r="FVS62" s="20"/>
      <c r="FVT62" s="18"/>
      <c r="FWG62" s="20"/>
      <c r="FWH62" s="18"/>
      <c r="FWU62" s="20"/>
      <c r="FWV62" s="18"/>
      <c r="FXI62" s="20"/>
      <c r="FXJ62" s="18"/>
      <c r="FXW62" s="20"/>
      <c r="FXX62" s="18"/>
      <c r="FYK62" s="20"/>
      <c r="FYL62" s="18"/>
      <c r="FYY62" s="20"/>
      <c r="FYZ62" s="18"/>
      <c r="FZM62" s="20"/>
      <c r="FZN62" s="18"/>
      <c r="GAA62" s="20"/>
      <c r="GAB62" s="18"/>
      <c r="GAO62" s="20"/>
      <c r="GAP62" s="18"/>
      <c r="GBC62" s="20"/>
      <c r="GBD62" s="18"/>
      <c r="GBQ62" s="20"/>
      <c r="GBR62" s="18"/>
      <c r="GCE62" s="20"/>
      <c r="GCF62" s="18"/>
      <c r="GCS62" s="20"/>
      <c r="GCT62" s="18"/>
      <c r="GDG62" s="20"/>
      <c r="GDH62" s="18"/>
      <c r="GDU62" s="20"/>
      <c r="GDV62" s="18"/>
      <c r="GEI62" s="20"/>
      <c r="GEJ62" s="18"/>
      <c r="GEW62" s="20"/>
      <c r="GEX62" s="18"/>
      <c r="GFK62" s="20"/>
      <c r="GFL62" s="18"/>
      <c r="GFY62" s="20"/>
      <c r="GFZ62" s="18"/>
      <c r="GGM62" s="20"/>
      <c r="GGN62" s="18"/>
      <c r="GHA62" s="20"/>
      <c r="GHB62" s="18"/>
      <c r="GHO62" s="20"/>
      <c r="GHP62" s="18"/>
      <c r="GIC62" s="20"/>
      <c r="GID62" s="18"/>
      <c r="GIQ62" s="20"/>
      <c r="GIR62" s="18"/>
      <c r="GJE62" s="20"/>
      <c r="GJF62" s="18"/>
      <c r="GJS62" s="20"/>
      <c r="GJT62" s="18"/>
      <c r="GKG62" s="20"/>
      <c r="GKH62" s="18"/>
      <c r="GKU62" s="20"/>
      <c r="GKV62" s="18"/>
      <c r="GLI62" s="20"/>
      <c r="GLJ62" s="18"/>
      <c r="GLW62" s="20"/>
      <c r="GLX62" s="18"/>
      <c r="GMK62" s="20"/>
      <c r="GML62" s="18"/>
      <c r="GMY62" s="20"/>
      <c r="GMZ62" s="18"/>
      <c r="GNM62" s="20"/>
      <c r="GNN62" s="18"/>
      <c r="GOA62" s="20"/>
      <c r="GOB62" s="18"/>
      <c r="GOO62" s="20"/>
      <c r="GOP62" s="18"/>
      <c r="GPC62" s="20"/>
      <c r="GPD62" s="18"/>
      <c r="GPQ62" s="20"/>
      <c r="GPR62" s="18"/>
      <c r="GQE62" s="20"/>
      <c r="GQF62" s="18"/>
      <c r="GQS62" s="20"/>
      <c r="GQT62" s="18"/>
      <c r="GRG62" s="20"/>
      <c r="GRH62" s="18"/>
      <c r="GRU62" s="20"/>
      <c r="GRV62" s="18"/>
      <c r="GSI62" s="20"/>
      <c r="GSJ62" s="18"/>
      <c r="GSW62" s="20"/>
      <c r="GSX62" s="18"/>
      <c r="GTK62" s="20"/>
      <c r="GTL62" s="18"/>
      <c r="GTY62" s="20"/>
      <c r="GTZ62" s="18"/>
      <c r="GUM62" s="20"/>
      <c r="GUN62" s="18"/>
      <c r="GVA62" s="20"/>
      <c r="GVB62" s="18"/>
      <c r="GVO62" s="20"/>
      <c r="GVP62" s="18"/>
      <c r="GWC62" s="20"/>
      <c r="GWD62" s="18"/>
      <c r="GWQ62" s="20"/>
      <c r="GWR62" s="18"/>
      <c r="GXE62" s="20"/>
      <c r="GXF62" s="18"/>
      <c r="GXS62" s="20"/>
      <c r="GXT62" s="18"/>
      <c r="GYG62" s="20"/>
      <c r="GYH62" s="18"/>
      <c r="GYU62" s="20"/>
      <c r="GYV62" s="18"/>
      <c r="GZI62" s="20"/>
      <c r="GZJ62" s="18"/>
      <c r="GZW62" s="20"/>
      <c r="GZX62" s="18"/>
      <c r="HAK62" s="20"/>
      <c r="HAL62" s="18"/>
      <c r="HAY62" s="20"/>
      <c r="HAZ62" s="18"/>
      <c r="HBM62" s="20"/>
      <c r="HBN62" s="18"/>
      <c r="HCA62" s="20"/>
      <c r="HCB62" s="18"/>
      <c r="HCO62" s="20"/>
      <c r="HCP62" s="18"/>
      <c r="HDC62" s="20"/>
      <c r="HDD62" s="18"/>
      <c r="HDQ62" s="20"/>
      <c r="HDR62" s="18"/>
      <c r="HEE62" s="20"/>
      <c r="HEF62" s="18"/>
      <c r="HES62" s="20"/>
      <c r="HET62" s="18"/>
      <c r="HFG62" s="20"/>
      <c r="HFH62" s="18"/>
      <c r="HFU62" s="20"/>
      <c r="HFV62" s="18"/>
      <c r="HGI62" s="20"/>
      <c r="HGJ62" s="18"/>
      <c r="HGW62" s="20"/>
      <c r="HGX62" s="18"/>
      <c r="HHK62" s="20"/>
      <c r="HHL62" s="18"/>
      <c r="HHY62" s="20"/>
      <c r="HHZ62" s="18"/>
      <c r="HIM62" s="20"/>
      <c r="HIN62" s="18"/>
      <c r="HJA62" s="20"/>
      <c r="HJB62" s="18"/>
      <c r="HJO62" s="20"/>
      <c r="HJP62" s="18"/>
      <c r="HKC62" s="20"/>
      <c r="HKD62" s="18"/>
      <c r="HKQ62" s="20"/>
      <c r="HKR62" s="18"/>
      <c r="HLE62" s="20"/>
      <c r="HLF62" s="18"/>
      <c r="HLS62" s="20"/>
      <c r="HLT62" s="18"/>
      <c r="HMG62" s="20"/>
      <c r="HMH62" s="18"/>
      <c r="HMU62" s="20"/>
      <c r="HMV62" s="18"/>
      <c r="HNI62" s="20"/>
      <c r="HNJ62" s="18"/>
      <c r="HNW62" s="20"/>
      <c r="HNX62" s="18"/>
      <c r="HOK62" s="20"/>
      <c r="HOL62" s="18"/>
      <c r="HOY62" s="20"/>
      <c r="HOZ62" s="18"/>
      <c r="HPM62" s="20"/>
      <c r="HPN62" s="18"/>
      <c r="HQA62" s="20"/>
      <c r="HQB62" s="18"/>
      <c r="HQO62" s="20"/>
      <c r="HQP62" s="18"/>
      <c r="HRC62" s="20"/>
      <c r="HRD62" s="18"/>
      <c r="HRQ62" s="20"/>
      <c r="HRR62" s="18"/>
      <c r="HSE62" s="20"/>
      <c r="HSF62" s="18"/>
      <c r="HSS62" s="20"/>
      <c r="HST62" s="18"/>
      <c r="HTG62" s="20"/>
      <c r="HTH62" s="18"/>
      <c r="HTU62" s="20"/>
      <c r="HTV62" s="18"/>
      <c r="HUI62" s="20"/>
      <c r="HUJ62" s="18"/>
      <c r="HUW62" s="20"/>
      <c r="HUX62" s="18"/>
      <c r="HVK62" s="20"/>
      <c r="HVL62" s="18"/>
      <c r="HVY62" s="20"/>
      <c r="HVZ62" s="18"/>
      <c r="HWM62" s="20"/>
      <c r="HWN62" s="18"/>
      <c r="HXA62" s="20"/>
      <c r="HXB62" s="18"/>
      <c r="HXO62" s="20"/>
      <c r="HXP62" s="18"/>
      <c r="HYC62" s="20"/>
      <c r="HYD62" s="18"/>
      <c r="HYQ62" s="20"/>
      <c r="HYR62" s="18"/>
      <c r="HZE62" s="20"/>
      <c r="HZF62" s="18"/>
      <c r="HZS62" s="20"/>
      <c r="HZT62" s="18"/>
      <c r="IAG62" s="20"/>
      <c r="IAH62" s="18"/>
      <c r="IAU62" s="20"/>
      <c r="IAV62" s="18"/>
      <c r="IBI62" s="20"/>
      <c r="IBJ62" s="18"/>
      <c r="IBW62" s="20"/>
      <c r="IBX62" s="18"/>
      <c r="ICK62" s="20"/>
      <c r="ICL62" s="18"/>
      <c r="ICY62" s="20"/>
      <c r="ICZ62" s="18"/>
      <c r="IDM62" s="20"/>
      <c r="IDN62" s="18"/>
      <c r="IEA62" s="20"/>
      <c r="IEB62" s="18"/>
      <c r="IEO62" s="20"/>
      <c r="IEP62" s="18"/>
      <c r="IFC62" s="20"/>
      <c r="IFD62" s="18"/>
      <c r="IFQ62" s="20"/>
      <c r="IFR62" s="18"/>
      <c r="IGE62" s="20"/>
      <c r="IGF62" s="18"/>
      <c r="IGS62" s="20"/>
      <c r="IGT62" s="18"/>
      <c r="IHG62" s="20"/>
      <c r="IHH62" s="18"/>
      <c r="IHU62" s="20"/>
      <c r="IHV62" s="18"/>
      <c r="III62" s="20"/>
      <c r="IIJ62" s="18"/>
      <c r="IIW62" s="20"/>
      <c r="IIX62" s="18"/>
      <c r="IJK62" s="20"/>
      <c r="IJL62" s="18"/>
      <c r="IJY62" s="20"/>
      <c r="IJZ62" s="18"/>
      <c r="IKM62" s="20"/>
      <c r="IKN62" s="18"/>
      <c r="ILA62" s="20"/>
      <c r="ILB62" s="18"/>
      <c r="ILO62" s="20"/>
      <c r="ILP62" s="18"/>
      <c r="IMC62" s="20"/>
      <c r="IMD62" s="18"/>
      <c r="IMQ62" s="20"/>
      <c r="IMR62" s="18"/>
      <c r="INE62" s="20"/>
      <c r="INF62" s="18"/>
      <c r="INS62" s="20"/>
      <c r="INT62" s="18"/>
      <c r="IOG62" s="20"/>
      <c r="IOH62" s="18"/>
      <c r="IOU62" s="20"/>
      <c r="IOV62" s="18"/>
      <c r="IPI62" s="20"/>
      <c r="IPJ62" s="18"/>
      <c r="IPW62" s="20"/>
      <c r="IPX62" s="18"/>
      <c r="IQK62" s="20"/>
      <c r="IQL62" s="18"/>
      <c r="IQY62" s="20"/>
      <c r="IQZ62" s="18"/>
      <c r="IRM62" s="20"/>
      <c r="IRN62" s="18"/>
      <c r="ISA62" s="20"/>
      <c r="ISB62" s="18"/>
      <c r="ISO62" s="20"/>
      <c r="ISP62" s="18"/>
      <c r="ITC62" s="20"/>
      <c r="ITD62" s="18"/>
      <c r="ITQ62" s="20"/>
      <c r="ITR62" s="18"/>
      <c r="IUE62" s="20"/>
      <c r="IUF62" s="18"/>
      <c r="IUS62" s="20"/>
      <c r="IUT62" s="18"/>
      <c r="IVG62" s="20"/>
      <c r="IVH62" s="18"/>
      <c r="IVU62" s="20"/>
      <c r="IVV62" s="18"/>
      <c r="IWI62" s="20"/>
      <c r="IWJ62" s="18"/>
      <c r="IWW62" s="20"/>
      <c r="IWX62" s="18"/>
      <c r="IXK62" s="20"/>
      <c r="IXL62" s="18"/>
      <c r="IXY62" s="20"/>
      <c r="IXZ62" s="18"/>
      <c r="IYM62" s="20"/>
      <c r="IYN62" s="18"/>
      <c r="IZA62" s="20"/>
      <c r="IZB62" s="18"/>
      <c r="IZO62" s="20"/>
      <c r="IZP62" s="18"/>
      <c r="JAC62" s="20"/>
      <c r="JAD62" s="18"/>
      <c r="JAQ62" s="20"/>
      <c r="JAR62" s="18"/>
      <c r="JBE62" s="20"/>
      <c r="JBF62" s="18"/>
      <c r="JBS62" s="20"/>
      <c r="JBT62" s="18"/>
      <c r="JCG62" s="20"/>
      <c r="JCH62" s="18"/>
      <c r="JCU62" s="20"/>
      <c r="JCV62" s="18"/>
      <c r="JDI62" s="20"/>
      <c r="JDJ62" s="18"/>
      <c r="JDW62" s="20"/>
      <c r="JDX62" s="18"/>
      <c r="JEK62" s="20"/>
      <c r="JEL62" s="18"/>
      <c r="JEY62" s="20"/>
      <c r="JEZ62" s="18"/>
      <c r="JFM62" s="20"/>
      <c r="JFN62" s="18"/>
      <c r="JGA62" s="20"/>
      <c r="JGB62" s="18"/>
      <c r="JGO62" s="20"/>
      <c r="JGP62" s="18"/>
      <c r="JHC62" s="20"/>
      <c r="JHD62" s="18"/>
      <c r="JHQ62" s="20"/>
      <c r="JHR62" s="18"/>
      <c r="JIE62" s="20"/>
      <c r="JIF62" s="18"/>
      <c r="JIS62" s="20"/>
      <c r="JIT62" s="18"/>
      <c r="JJG62" s="20"/>
      <c r="JJH62" s="18"/>
      <c r="JJU62" s="20"/>
      <c r="JJV62" s="18"/>
      <c r="JKI62" s="20"/>
      <c r="JKJ62" s="18"/>
      <c r="JKW62" s="20"/>
      <c r="JKX62" s="18"/>
      <c r="JLK62" s="20"/>
      <c r="JLL62" s="18"/>
      <c r="JLY62" s="20"/>
      <c r="JLZ62" s="18"/>
      <c r="JMM62" s="20"/>
      <c r="JMN62" s="18"/>
      <c r="JNA62" s="20"/>
      <c r="JNB62" s="18"/>
      <c r="JNO62" s="20"/>
      <c r="JNP62" s="18"/>
      <c r="JOC62" s="20"/>
      <c r="JOD62" s="18"/>
      <c r="JOQ62" s="20"/>
      <c r="JOR62" s="18"/>
      <c r="JPE62" s="20"/>
      <c r="JPF62" s="18"/>
      <c r="JPS62" s="20"/>
      <c r="JPT62" s="18"/>
      <c r="JQG62" s="20"/>
      <c r="JQH62" s="18"/>
      <c r="JQU62" s="20"/>
      <c r="JQV62" s="18"/>
      <c r="JRI62" s="20"/>
      <c r="JRJ62" s="18"/>
      <c r="JRW62" s="20"/>
      <c r="JRX62" s="18"/>
      <c r="JSK62" s="20"/>
      <c r="JSL62" s="18"/>
      <c r="JSY62" s="20"/>
      <c r="JSZ62" s="18"/>
      <c r="JTM62" s="20"/>
      <c r="JTN62" s="18"/>
      <c r="JUA62" s="20"/>
      <c r="JUB62" s="18"/>
      <c r="JUO62" s="20"/>
      <c r="JUP62" s="18"/>
      <c r="JVC62" s="20"/>
      <c r="JVD62" s="18"/>
      <c r="JVQ62" s="20"/>
      <c r="JVR62" s="18"/>
      <c r="JWE62" s="20"/>
      <c r="JWF62" s="18"/>
      <c r="JWS62" s="20"/>
      <c r="JWT62" s="18"/>
      <c r="JXG62" s="20"/>
      <c r="JXH62" s="18"/>
      <c r="JXU62" s="20"/>
      <c r="JXV62" s="18"/>
      <c r="JYI62" s="20"/>
      <c r="JYJ62" s="18"/>
      <c r="JYW62" s="20"/>
      <c r="JYX62" s="18"/>
      <c r="JZK62" s="20"/>
      <c r="JZL62" s="18"/>
      <c r="JZY62" s="20"/>
      <c r="JZZ62" s="18"/>
      <c r="KAM62" s="20"/>
      <c r="KAN62" s="18"/>
      <c r="KBA62" s="20"/>
      <c r="KBB62" s="18"/>
      <c r="KBO62" s="20"/>
      <c r="KBP62" s="18"/>
      <c r="KCC62" s="20"/>
      <c r="KCD62" s="18"/>
      <c r="KCQ62" s="20"/>
      <c r="KCR62" s="18"/>
      <c r="KDE62" s="20"/>
      <c r="KDF62" s="18"/>
      <c r="KDS62" s="20"/>
      <c r="KDT62" s="18"/>
      <c r="KEG62" s="20"/>
      <c r="KEH62" s="18"/>
      <c r="KEU62" s="20"/>
      <c r="KEV62" s="18"/>
      <c r="KFI62" s="20"/>
      <c r="KFJ62" s="18"/>
      <c r="KFW62" s="20"/>
      <c r="KFX62" s="18"/>
      <c r="KGK62" s="20"/>
      <c r="KGL62" s="18"/>
      <c r="KGY62" s="20"/>
      <c r="KGZ62" s="18"/>
      <c r="KHM62" s="20"/>
      <c r="KHN62" s="18"/>
      <c r="KIA62" s="20"/>
      <c r="KIB62" s="18"/>
      <c r="KIO62" s="20"/>
      <c r="KIP62" s="18"/>
      <c r="KJC62" s="20"/>
      <c r="KJD62" s="18"/>
      <c r="KJQ62" s="20"/>
      <c r="KJR62" s="18"/>
      <c r="KKE62" s="20"/>
      <c r="KKF62" s="18"/>
      <c r="KKS62" s="20"/>
      <c r="KKT62" s="18"/>
      <c r="KLG62" s="20"/>
      <c r="KLH62" s="18"/>
      <c r="KLU62" s="20"/>
      <c r="KLV62" s="18"/>
      <c r="KMI62" s="20"/>
      <c r="KMJ62" s="18"/>
      <c r="KMW62" s="20"/>
      <c r="KMX62" s="18"/>
      <c r="KNK62" s="20"/>
      <c r="KNL62" s="18"/>
      <c r="KNY62" s="20"/>
      <c r="KNZ62" s="18"/>
      <c r="KOM62" s="20"/>
      <c r="KON62" s="18"/>
      <c r="KPA62" s="20"/>
      <c r="KPB62" s="18"/>
      <c r="KPO62" s="20"/>
      <c r="KPP62" s="18"/>
      <c r="KQC62" s="20"/>
      <c r="KQD62" s="18"/>
      <c r="KQQ62" s="20"/>
      <c r="KQR62" s="18"/>
      <c r="KRE62" s="20"/>
      <c r="KRF62" s="18"/>
      <c r="KRS62" s="20"/>
      <c r="KRT62" s="18"/>
      <c r="KSG62" s="20"/>
      <c r="KSH62" s="18"/>
      <c r="KSU62" s="20"/>
      <c r="KSV62" s="18"/>
      <c r="KTI62" s="20"/>
      <c r="KTJ62" s="18"/>
      <c r="KTW62" s="20"/>
      <c r="KTX62" s="18"/>
      <c r="KUK62" s="20"/>
      <c r="KUL62" s="18"/>
      <c r="KUY62" s="20"/>
      <c r="KUZ62" s="18"/>
      <c r="KVM62" s="20"/>
      <c r="KVN62" s="18"/>
      <c r="KWA62" s="20"/>
      <c r="KWB62" s="18"/>
      <c r="KWO62" s="20"/>
      <c r="KWP62" s="18"/>
      <c r="KXC62" s="20"/>
      <c r="KXD62" s="18"/>
      <c r="KXQ62" s="20"/>
      <c r="KXR62" s="18"/>
      <c r="KYE62" s="20"/>
      <c r="KYF62" s="18"/>
      <c r="KYS62" s="20"/>
      <c r="KYT62" s="18"/>
      <c r="KZG62" s="20"/>
      <c r="KZH62" s="18"/>
      <c r="KZU62" s="20"/>
      <c r="KZV62" s="18"/>
      <c r="LAI62" s="20"/>
      <c r="LAJ62" s="18"/>
      <c r="LAW62" s="20"/>
      <c r="LAX62" s="18"/>
      <c r="LBK62" s="20"/>
      <c r="LBL62" s="18"/>
      <c r="LBY62" s="20"/>
      <c r="LBZ62" s="18"/>
      <c r="LCM62" s="20"/>
      <c r="LCN62" s="18"/>
      <c r="LDA62" s="20"/>
      <c r="LDB62" s="18"/>
      <c r="LDO62" s="20"/>
      <c r="LDP62" s="18"/>
      <c r="LEC62" s="20"/>
      <c r="LED62" s="18"/>
      <c r="LEQ62" s="20"/>
      <c r="LER62" s="18"/>
      <c r="LFE62" s="20"/>
      <c r="LFF62" s="18"/>
      <c r="LFS62" s="20"/>
      <c r="LFT62" s="18"/>
      <c r="LGG62" s="20"/>
      <c r="LGH62" s="18"/>
      <c r="LGU62" s="20"/>
      <c r="LGV62" s="18"/>
      <c r="LHI62" s="20"/>
      <c r="LHJ62" s="18"/>
      <c r="LHW62" s="20"/>
      <c r="LHX62" s="18"/>
      <c r="LIK62" s="20"/>
      <c r="LIL62" s="18"/>
      <c r="LIY62" s="20"/>
      <c r="LIZ62" s="18"/>
      <c r="LJM62" s="20"/>
      <c r="LJN62" s="18"/>
      <c r="LKA62" s="20"/>
      <c r="LKB62" s="18"/>
      <c r="LKO62" s="20"/>
      <c r="LKP62" s="18"/>
      <c r="LLC62" s="20"/>
      <c r="LLD62" s="18"/>
      <c r="LLQ62" s="20"/>
      <c r="LLR62" s="18"/>
      <c r="LME62" s="20"/>
      <c r="LMF62" s="18"/>
      <c r="LMS62" s="20"/>
      <c r="LMT62" s="18"/>
      <c r="LNG62" s="20"/>
      <c r="LNH62" s="18"/>
      <c r="LNU62" s="20"/>
      <c r="LNV62" s="18"/>
      <c r="LOI62" s="20"/>
      <c r="LOJ62" s="18"/>
      <c r="LOW62" s="20"/>
      <c r="LOX62" s="18"/>
      <c r="LPK62" s="20"/>
      <c r="LPL62" s="18"/>
      <c r="LPY62" s="20"/>
      <c r="LPZ62" s="18"/>
      <c r="LQM62" s="20"/>
      <c r="LQN62" s="18"/>
      <c r="LRA62" s="20"/>
      <c r="LRB62" s="18"/>
      <c r="LRO62" s="20"/>
      <c r="LRP62" s="18"/>
      <c r="LSC62" s="20"/>
      <c r="LSD62" s="18"/>
      <c r="LSQ62" s="20"/>
      <c r="LSR62" s="18"/>
      <c r="LTE62" s="20"/>
      <c r="LTF62" s="18"/>
      <c r="LTS62" s="20"/>
      <c r="LTT62" s="18"/>
      <c r="LUG62" s="20"/>
      <c r="LUH62" s="18"/>
      <c r="LUU62" s="20"/>
      <c r="LUV62" s="18"/>
      <c r="LVI62" s="20"/>
      <c r="LVJ62" s="18"/>
      <c r="LVW62" s="20"/>
      <c r="LVX62" s="18"/>
      <c r="LWK62" s="20"/>
      <c r="LWL62" s="18"/>
      <c r="LWY62" s="20"/>
      <c r="LWZ62" s="18"/>
      <c r="LXM62" s="20"/>
      <c r="LXN62" s="18"/>
      <c r="LYA62" s="20"/>
      <c r="LYB62" s="18"/>
      <c r="LYO62" s="20"/>
      <c r="LYP62" s="18"/>
      <c r="LZC62" s="20"/>
      <c r="LZD62" s="18"/>
      <c r="LZQ62" s="20"/>
      <c r="LZR62" s="18"/>
      <c r="MAE62" s="20"/>
      <c r="MAF62" s="18"/>
      <c r="MAS62" s="20"/>
      <c r="MAT62" s="18"/>
      <c r="MBG62" s="20"/>
      <c r="MBH62" s="18"/>
      <c r="MBU62" s="20"/>
      <c r="MBV62" s="18"/>
      <c r="MCI62" s="20"/>
      <c r="MCJ62" s="18"/>
      <c r="MCW62" s="20"/>
      <c r="MCX62" s="18"/>
      <c r="MDK62" s="20"/>
      <c r="MDL62" s="18"/>
      <c r="MDY62" s="20"/>
      <c r="MDZ62" s="18"/>
      <c r="MEM62" s="20"/>
      <c r="MEN62" s="18"/>
      <c r="MFA62" s="20"/>
      <c r="MFB62" s="18"/>
      <c r="MFO62" s="20"/>
      <c r="MFP62" s="18"/>
      <c r="MGC62" s="20"/>
      <c r="MGD62" s="18"/>
      <c r="MGQ62" s="20"/>
      <c r="MGR62" s="18"/>
      <c r="MHE62" s="20"/>
      <c r="MHF62" s="18"/>
      <c r="MHS62" s="20"/>
      <c r="MHT62" s="18"/>
      <c r="MIG62" s="20"/>
      <c r="MIH62" s="18"/>
      <c r="MIU62" s="20"/>
      <c r="MIV62" s="18"/>
      <c r="MJI62" s="20"/>
      <c r="MJJ62" s="18"/>
      <c r="MJW62" s="20"/>
      <c r="MJX62" s="18"/>
      <c r="MKK62" s="20"/>
      <c r="MKL62" s="18"/>
      <c r="MKY62" s="20"/>
      <c r="MKZ62" s="18"/>
      <c r="MLM62" s="20"/>
      <c r="MLN62" s="18"/>
      <c r="MMA62" s="20"/>
      <c r="MMB62" s="18"/>
      <c r="MMO62" s="20"/>
      <c r="MMP62" s="18"/>
      <c r="MNC62" s="20"/>
      <c r="MND62" s="18"/>
      <c r="MNQ62" s="20"/>
      <c r="MNR62" s="18"/>
      <c r="MOE62" s="20"/>
      <c r="MOF62" s="18"/>
      <c r="MOS62" s="20"/>
      <c r="MOT62" s="18"/>
      <c r="MPG62" s="20"/>
      <c r="MPH62" s="18"/>
      <c r="MPU62" s="20"/>
      <c r="MPV62" s="18"/>
      <c r="MQI62" s="20"/>
      <c r="MQJ62" s="18"/>
      <c r="MQW62" s="20"/>
      <c r="MQX62" s="18"/>
      <c r="MRK62" s="20"/>
      <c r="MRL62" s="18"/>
      <c r="MRY62" s="20"/>
      <c r="MRZ62" s="18"/>
      <c r="MSM62" s="20"/>
      <c r="MSN62" s="18"/>
      <c r="MTA62" s="20"/>
      <c r="MTB62" s="18"/>
      <c r="MTO62" s="20"/>
      <c r="MTP62" s="18"/>
      <c r="MUC62" s="20"/>
      <c r="MUD62" s="18"/>
      <c r="MUQ62" s="20"/>
      <c r="MUR62" s="18"/>
      <c r="MVE62" s="20"/>
      <c r="MVF62" s="18"/>
      <c r="MVS62" s="20"/>
      <c r="MVT62" s="18"/>
      <c r="MWG62" s="20"/>
      <c r="MWH62" s="18"/>
      <c r="MWU62" s="20"/>
      <c r="MWV62" s="18"/>
      <c r="MXI62" s="20"/>
      <c r="MXJ62" s="18"/>
      <c r="MXW62" s="20"/>
      <c r="MXX62" s="18"/>
      <c r="MYK62" s="20"/>
      <c r="MYL62" s="18"/>
      <c r="MYY62" s="20"/>
      <c r="MYZ62" s="18"/>
      <c r="MZM62" s="20"/>
      <c r="MZN62" s="18"/>
      <c r="NAA62" s="20"/>
      <c r="NAB62" s="18"/>
      <c r="NAO62" s="20"/>
      <c r="NAP62" s="18"/>
      <c r="NBC62" s="20"/>
      <c r="NBD62" s="18"/>
      <c r="NBQ62" s="20"/>
      <c r="NBR62" s="18"/>
      <c r="NCE62" s="20"/>
      <c r="NCF62" s="18"/>
      <c r="NCS62" s="20"/>
      <c r="NCT62" s="18"/>
      <c r="NDG62" s="20"/>
      <c r="NDH62" s="18"/>
      <c r="NDU62" s="20"/>
      <c r="NDV62" s="18"/>
      <c r="NEI62" s="20"/>
      <c r="NEJ62" s="18"/>
      <c r="NEW62" s="20"/>
      <c r="NEX62" s="18"/>
      <c r="NFK62" s="20"/>
      <c r="NFL62" s="18"/>
      <c r="NFY62" s="20"/>
      <c r="NFZ62" s="18"/>
      <c r="NGM62" s="20"/>
      <c r="NGN62" s="18"/>
      <c r="NHA62" s="20"/>
      <c r="NHB62" s="18"/>
      <c r="NHO62" s="20"/>
      <c r="NHP62" s="18"/>
      <c r="NIC62" s="20"/>
      <c r="NID62" s="18"/>
      <c r="NIQ62" s="20"/>
      <c r="NIR62" s="18"/>
      <c r="NJE62" s="20"/>
      <c r="NJF62" s="18"/>
      <c r="NJS62" s="20"/>
      <c r="NJT62" s="18"/>
      <c r="NKG62" s="20"/>
      <c r="NKH62" s="18"/>
      <c r="NKU62" s="20"/>
      <c r="NKV62" s="18"/>
      <c r="NLI62" s="20"/>
      <c r="NLJ62" s="18"/>
      <c r="NLW62" s="20"/>
      <c r="NLX62" s="18"/>
      <c r="NMK62" s="20"/>
      <c r="NML62" s="18"/>
      <c r="NMY62" s="20"/>
      <c r="NMZ62" s="18"/>
      <c r="NNM62" s="20"/>
      <c r="NNN62" s="18"/>
      <c r="NOA62" s="20"/>
      <c r="NOB62" s="18"/>
      <c r="NOO62" s="20"/>
      <c r="NOP62" s="18"/>
      <c r="NPC62" s="20"/>
      <c r="NPD62" s="18"/>
      <c r="NPQ62" s="20"/>
      <c r="NPR62" s="18"/>
      <c r="NQE62" s="20"/>
      <c r="NQF62" s="18"/>
      <c r="NQS62" s="20"/>
      <c r="NQT62" s="18"/>
      <c r="NRG62" s="20"/>
      <c r="NRH62" s="18"/>
      <c r="NRU62" s="20"/>
      <c r="NRV62" s="18"/>
      <c r="NSI62" s="20"/>
      <c r="NSJ62" s="18"/>
      <c r="NSW62" s="20"/>
      <c r="NSX62" s="18"/>
      <c r="NTK62" s="20"/>
      <c r="NTL62" s="18"/>
      <c r="NTY62" s="20"/>
      <c r="NTZ62" s="18"/>
      <c r="NUM62" s="20"/>
      <c r="NUN62" s="18"/>
      <c r="NVA62" s="20"/>
      <c r="NVB62" s="18"/>
      <c r="NVO62" s="20"/>
      <c r="NVP62" s="18"/>
      <c r="NWC62" s="20"/>
      <c r="NWD62" s="18"/>
      <c r="NWQ62" s="20"/>
      <c r="NWR62" s="18"/>
      <c r="NXE62" s="20"/>
      <c r="NXF62" s="18"/>
      <c r="NXS62" s="20"/>
      <c r="NXT62" s="18"/>
      <c r="NYG62" s="20"/>
      <c r="NYH62" s="18"/>
      <c r="NYU62" s="20"/>
      <c r="NYV62" s="18"/>
      <c r="NZI62" s="20"/>
      <c r="NZJ62" s="18"/>
      <c r="NZW62" s="20"/>
      <c r="NZX62" s="18"/>
      <c r="OAK62" s="20"/>
      <c r="OAL62" s="18"/>
      <c r="OAY62" s="20"/>
      <c r="OAZ62" s="18"/>
      <c r="OBM62" s="20"/>
      <c r="OBN62" s="18"/>
      <c r="OCA62" s="20"/>
      <c r="OCB62" s="18"/>
      <c r="OCO62" s="20"/>
      <c r="OCP62" s="18"/>
      <c r="ODC62" s="20"/>
      <c r="ODD62" s="18"/>
      <c r="ODQ62" s="20"/>
      <c r="ODR62" s="18"/>
      <c r="OEE62" s="20"/>
      <c r="OEF62" s="18"/>
      <c r="OES62" s="20"/>
      <c r="OET62" s="18"/>
      <c r="OFG62" s="20"/>
      <c r="OFH62" s="18"/>
      <c r="OFU62" s="20"/>
      <c r="OFV62" s="18"/>
      <c r="OGI62" s="20"/>
      <c r="OGJ62" s="18"/>
      <c r="OGW62" s="20"/>
      <c r="OGX62" s="18"/>
      <c r="OHK62" s="20"/>
      <c r="OHL62" s="18"/>
      <c r="OHY62" s="20"/>
      <c r="OHZ62" s="18"/>
      <c r="OIM62" s="20"/>
      <c r="OIN62" s="18"/>
      <c r="OJA62" s="20"/>
      <c r="OJB62" s="18"/>
      <c r="OJO62" s="20"/>
      <c r="OJP62" s="18"/>
      <c r="OKC62" s="20"/>
      <c r="OKD62" s="18"/>
      <c r="OKQ62" s="20"/>
      <c r="OKR62" s="18"/>
      <c r="OLE62" s="20"/>
      <c r="OLF62" s="18"/>
      <c r="OLS62" s="20"/>
      <c r="OLT62" s="18"/>
      <c r="OMG62" s="20"/>
      <c r="OMH62" s="18"/>
      <c r="OMU62" s="20"/>
      <c r="OMV62" s="18"/>
      <c r="ONI62" s="20"/>
      <c r="ONJ62" s="18"/>
      <c r="ONW62" s="20"/>
      <c r="ONX62" s="18"/>
      <c r="OOK62" s="20"/>
      <c r="OOL62" s="18"/>
      <c r="OOY62" s="20"/>
      <c r="OOZ62" s="18"/>
      <c r="OPM62" s="20"/>
      <c r="OPN62" s="18"/>
      <c r="OQA62" s="20"/>
      <c r="OQB62" s="18"/>
      <c r="OQO62" s="20"/>
      <c r="OQP62" s="18"/>
      <c r="ORC62" s="20"/>
      <c r="ORD62" s="18"/>
      <c r="ORQ62" s="20"/>
      <c r="ORR62" s="18"/>
      <c r="OSE62" s="20"/>
      <c r="OSF62" s="18"/>
      <c r="OSS62" s="20"/>
      <c r="OST62" s="18"/>
      <c r="OTG62" s="20"/>
      <c r="OTH62" s="18"/>
      <c r="OTU62" s="20"/>
      <c r="OTV62" s="18"/>
      <c r="OUI62" s="20"/>
      <c r="OUJ62" s="18"/>
      <c r="OUW62" s="20"/>
      <c r="OUX62" s="18"/>
      <c r="OVK62" s="20"/>
      <c r="OVL62" s="18"/>
      <c r="OVY62" s="20"/>
      <c r="OVZ62" s="18"/>
      <c r="OWM62" s="20"/>
      <c r="OWN62" s="18"/>
      <c r="OXA62" s="20"/>
      <c r="OXB62" s="18"/>
      <c r="OXO62" s="20"/>
      <c r="OXP62" s="18"/>
      <c r="OYC62" s="20"/>
      <c r="OYD62" s="18"/>
      <c r="OYQ62" s="20"/>
      <c r="OYR62" s="18"/>
      <c r="OZE62" s="20"/>
      <c r="OZF62" s="18"/>
      <c r="OZS62" s="20"/>
      <c r="OZT62" s="18"/>
      <c r="PAG62" s="20"/>
      <c r="PAH62" s="18"/>
      <c r="PAU62" s="20"/>
      <c r="PAV62" s="18"/>
      <c r="PBI62" s="20"/>
      <c r="PBJ62" s="18"/>
      <c r="PBW62" s="20"/>
      <c r="PBX62" s="18"/>
      <c r="PCK62" s="20"/>
      <c r="PCL62" s="18"/>
      <c r="PCY62" s="20"/>
      <c r="PCZ62" s="18"/>
      <c r="PDM62" s="20"/>
      <c r="PDN62" s="18"/>
      <c r="PEA62" s="20"/>
      <c r="PEB62" s="18"/>
      <c r="PEO62" s="20"/>
      <c r="PEP62" s="18"/>
      <c r="PFC62" s="20"/>
      <c r="PFD62" s="18"/>
      <c r="PFQ62" s="20"/>
      <c r="PFR62" s="18"/>
      <c r="PGE62" s="20"/>
      <c r="PGF62" s="18"/>
      <c r="PGS62" s="20"/>
      <c r="PGT62" s="18"/>
      <c r="PHG62" s="20"/>
      <c r="PHH62" s="18"/>
      <c r="PHU62" s="20"/>
      <c r="PHV62" s="18"/>
      <c r="PII62" s="20"/>
      <c r="PIJ62" s="18"/>
      <c r="PIW62" s="20"/>
      <c r="PIX62" s="18"/>
      <c r="PJK62" s="20"/>
      <c r="PJL62" s="18"/>
      <c r="PJY62" s="20"/>
      <c r="PJZ62" s="18"/>
      <c r="PKM62" s="20"/>
      <c r="PKN62" s="18"/>
      <c r="PLA62" s="20"/>
      <c r="PLB62" s="18"/>
      <c r="PLO62" s="20"/>
      <c r="PLP62" s="18"/>
      <c r="PMC62" s="20"/>
      <c r="PMD62" s="18"/>
      <c r="PMQ62" s="20"/>
      <c r="PMR62" s="18"/>
      <c r="PNE62" s="20"/>
      <c r="PNF62" s="18"/>
      <c r="PNS62" s="20"/>
      <c r="PNT62" s="18"/>
      <c r="POG62" s="20"/>
      <c r="POH62" s="18"/>
      <c r="POU62" s="20"/>
      <c r="POV62" s="18"/>
      <c r="PPI62" s="20"/>
      <c r="PPJ62" s="18"/>
      <c r="PPW62" s="20"/>
      <c r="PPX62" s="18"/>
      <c r="PQK62" s="20"/>
      <c r="PQL62" s="18"/>
      <c r="PQY62" s="20"/>
      <c r="PQZ62" s="18"/>
      <c r="PRM62" s="20"/>
      <c r="PRN62" s="18"/>
      <c r="PSA62" s="20"/>
      <c r="PSB62" s="18"/>
      <c r="PSO62" s="20"/>
      <c r="PSP62" s="18"/>
      <c r="PTC62" s="20"/>
      <c r="PTD62" s="18"/>
      <c r="PTQ62" s="20"/>
      <c r="PTR62" s="18"/>
      <c r="PUE62" s="20"/>
      <c r="PUF62" s="18"/>
      <c r="PUS62" s="20"/>
      <c r="PUT62" s="18"/>
      <c r="PVG62" s="20"/>
      <c r="PVH62" s="18"/>
      <c r="PVU62" s="20"/>
      <c r="PVV62" s="18"/>
      <c r="PWI62" s="20"/>
      <c r="PWJ62" s="18"/>
      <c r="PWW62" s="20"/>
      <c r="PWX62" s="18"/>
      <c r="PXK62" s="20"/>
      <c r="PXL62" s="18"/>
      <c r="PXY62" s="20"/>
      <c r="PXZ62" s="18"/>
      <c r="PYM62" s="20"/>
      <c r="PYN62" s="18"/>
      <c r="PZA62" s="20"/>
      <c r="PZB62" s="18"/>
      <c r="PZO62" s="20"/>
      <c r="PZP62" s="18"/>
      <c r="QAC62" s="20"/>
      <c r="QAD62" s="18"/>
      <c r="QAQ62" s="20"/>
      <c r="QAR62" s="18"/>
      <c r="QBE62" s="20"/>
      <c r="QBF62" s="18"/>
      <c r="QBS62" s="20"/>
      <c r="QBT62" s="18"/>
      <c r="QCG62" s="20"/>
      <c r="QCH62" s="18"/>
      <c r="QCU62" s="20"/>
      <c r="QCV62" s="18"/>
      <c r="QDI62" s="20"/>
      <c r="QDJ62" s="18"/>
      <c r="QDW62" s="20"/>
      <c r="QDX62" s="18"/>
      <c r="QEK62" s="20"/>
      <c r="QEL62" s="18"/>
      <c r="QEY62" s="20"/>
      <c r="QEZ62" s="18"/>
      <c r="QFM62" s="20"/>
      <c r="QFN62" s="18"/>
      <c r="QGA62" s="20"/>
      <c r="QGB62" s="18"/>
      <c r="QGO62" s="20"/>
      <c r="QGP62" s="18"/>
      <c r="QHC62" s="20"/>
      <c r="QHD62" s="18"/>
      <c r="QHQ62" s="20"/>
      <c r="QHR62" s="18"/>
      <c r="QIE62" s="20"/>
      <c r="QIF62" s="18"/>
      <c r="QIS62" s="20"/>
      <c r="QIT62" s="18"/>
      <c r="QJG62" s="20"/>
      <c r="QJH62" s="18"/>
      <c r="QJU62" s="20"/>
      <c r="QJV62" s="18"/>
      <c r="QKI62" s="20"/>
      <c r="QKJ62" s="18"/>
      <c r="QKW62" s="20"/>
      <c r="QKX62" s="18"/>
      <c r="QLK62" s="20"/>
      <c r="QLL62" s="18"/>
      <c r="QLY62" s="20"/>
      <c r="QLZ62" s="18"/>
      <c r="QMM62" s="20"/>
      <c r="QMN62" s="18"/>
      <c r="QNA62" s="20"/>
      <c r="QNB62" s="18"/>
      <c r="QNO62" s="20"/>
      <c r="QNP62" s="18"/>
      <c r="QOC62" s="20"/>
      <c r="QOD62" s="18"/>
      <c r="QOQ62" s="20"/>
      <c r="QOR62" s="18"/>
      <c r="QPE62" s="20"/>
      <c r="QPF62" s="18"/>
      <c r="QPS62" s="20"/>
      <c r="QPT62" s="18"/>
      <c r="QQG62" s="20"/>
      <c r="QQH62" s="18"/>
      <c r="QQU62" s="20"/>
      <c r="QQV62" s="18"/>
      <c r="QRI62" s="20"/>
      <c r="QRJ62" s="18"/>
      <c r="QRW62" s="20"/>
      <c r="QRX62" s="18"/>
      <c r="QSK62" s="20"/>
      <c r="QSL62" s="18"/>
      <c r="QSY62" s="20"/>
      <c r="QSZ62" s="18"/>
      <c r="QTM62" s="20"/>
      <c r="QTN62" s="18"/>
      <c r="QUA62" s="20"/>
      <c r="QUB62" s="18"/>
      <c r="QUO62" s="20"/>
      <c r="QUP62" s="18"/>
      <c r="QVC62" s="20"/>
      <c r="QVD62" s="18"/>
      <c r="QVQ62" s="20"/>
      <c r="QVR62" s="18"/>
      <c r="QWE62" s="20"/>
      <c r="QWF62" s="18"/>
      <c r="QWS62" s="20"/>
      <c r="QWT62" s="18"/>
      <c r="QXG62" s="20"/>
      <c r="QXH62" s="18"/>
      <c r="QXU62" s="20"/>
      <c r="QXV62" s="18"/>
      <c r="QYI62" s="20"/>
      <c r="QYJ62" s="18"/>
      <c r="QYW62" s="20"/>
      <c r="QYX62" s="18"/>
      <c r="QZK62" s="20"/>
      <c r="QZL62" s="18"/>
      <c r="QZY62" s="20"/>
      <c r="QZZ62" s="18"/>
      <c r="RAM62" s="20"/>
      <c r="RAN62" s="18"/>
      <c r="RBA62" s="20"/>
      <c r="RBB62" s="18"/>
      <c r="RBO62" s="20"/>
      <c r="RBP62" s="18"/>
      <c r="RCC62" s="20"/>
      <c r="RCD62" s="18"/>
      <c r="RCQ62" s="20"/>
      <c r="RCR62" s="18"/>
      <c r="RDE62" s="20"/>
      <c r="RDF62" s="18"/>
      <c r="RDS62" s="20"/>
      <c r="RDT62" s="18"/>
      <c r="REG62" s="20"/>
      <c r="REH62" s="18"/>
      <c r="REU62" s="20"/>
      <c r="REV62" s="18"/>
      <c r="RFI62" s="20"/>
      <c r="RFJ62" s="18"/>
      <c r="RFW62" s="20"/>
      <c r="RFX62" s="18"/>
      <c r="RGK62" s="20"/>
      <c r="RGL62" s="18"/>
      <c r="RGY62" s="20"/>
      <c r="RGZ62" s="18"/>
      <c r="RHM62" s="20"/>
      <c r="RHN62" s="18"/>
      <c r="RIA62" s="20"/>
      <c r="RIB62" s="18"/>
      <c r="RIO62" s="20"/>
      <c r="RIP62" s="18"/>
      <c r="RJC62" s="20"/>
      <c r="RJD62" s="18"/>
      <c r="RJQ62" s="20"/>
      <c r="RJR62" s="18"/>
      <c r="RKE62" s="20"/>
      <c r="RKF62" s="18"/>
      <c r="RKS62" s="20"/>
      <c r="RKT62" s="18"/>
      <c r="RLG62" s="20"/>
      <c r="RLH62" s="18"/>
      <c r="RLU62" s="20"/>
      <c r="RLV62" s="18"/>
      <c r="RMI62" s="20"/>
      <c r="RMJ62" s="18"/>
      <c r="RMW62" s="20"/>
      <c r="RMX62" s="18"/>
      <c r="RNK62" s="20"/>
      <c r="RNL62" s="18"/>
      <c r="RNY62" s="20"/>
      <c r="RNZ62" s="18"/>
      <c r="ROM62" s="20"/>
      <c r="RON62" s="18"/>
      <c r="RPA62" s="20"/>
      <c r="RPB62" s="18"/>
      <c r="RPO62" s="20"/>
      <c r="RPP62" s="18"/>
      <c r="RQC62" s="20"/>
      <c r="RQD62" s="18"/>
      <c r="RQQ62" s="20"/>
      <c r="RQR62" s="18"/>
      <c r="RRE62" s="20"/>
      <c r="RRF62" s="18"/>
      <c r="RRS62" s="20"/>
      <c r="RRT62" s="18"/>
      <c r="RSG62" s="20"/>
      <c r="RSH62" s="18"/>
      <c r="RSU62" s="20"/>
      <c r="RSV62" s="18"/>
      <c r="RTI62" s="20"/>
      <c r="RTJ62" s="18"/>
      <c r="RTW62" s="20"/>
      <c r="RTX62" s="18"/>
      <c r="RUK62" s="20"/>
      <c r="RUL62" s="18"/>
      <c r="RUY62" s="20"/>
      <c r="RUZ62" s="18"/>
      <c r="RVM62" s="20"/>
      <c r="RVN62" s="18"/>
      <c r="RWA62" s="20"/>
      <c r="RWB62" s="18"/>
      <c r="RWO62" s="20"/>
      <c r="RWP62" s="18"/>
      <c r="RXC62" s="20"/>
      <c r="RXD62" s="18"/>
      <c r="RXQ62" s="20"/>
      <c r="RXR62" s="18"/>
      <c r="RYE62" s="20"/>
      <c r="RYF62" s="18"/>
      <c r="RYS62" s="20"/>
      <c r="RYT62" s="18"/>
      <c r="RZG62" s="20"/>
      <c r="RZH62" s="18"/>
      <c r="RZU62" s="20"/>
      <c r="RZV62" s="18"/>
      <c r="SAI62" s="20"/>
      <c r="SAJ62" s="18"/>
      <c r="SAW62" s="20"/>
      <c r="SAX62" s="18"/>
      <c r="SBK62" s="20"/>
      <c r="SBL62" s="18"/>
      <c r="SBY62" s="20"/>
      <c r="SBZ62" s="18"/>
      <c r="SCM62" s="20"/>
      <c r="SCN62" s="18"/>
      <c r="SDA62" s="20"/>
      <c r="SDB62" s="18"/>
      <c r="SDO62" s="20"/>
      <c r="SDP62" s="18"/>
      <c r="SEC62" s="20"/>
      <c r="SED62" s="18"/>
      <c r="SEQ62" s="20"/>
      <c r="SER62" s="18"/>
      <c r="SFE62" s="20"/>
      <c r="SFF62" s="18"/>
      <c r="SFS62" s="20"/>
      <c r="SFT62" s="18"/>
      <c r="SGG62" s="20"/>
      <c r="SGH62" s="18"/>
      <c r="SGU62" s="20"/>
      <c r="SGV62" s="18"/>
      <c r="SHI62" s="20"/>
      <c r="SHJ62" s="18"/>
      <c r="SHW62" s="20"/>
      <c r="SHX62" s="18"/>
      <c r="SIK62" s="20"/>
      <c r="SIL62" s="18"/>
      <c r="SIY62" s="20"/>
      <c r="SIZ62" s="18"/>
      <c r="SJM62" s="20"/>
      <c r="SJN62" s="18"/>
      <c r="SKA62" s="20"/>
      <c r="SKB62" s="18"/>
      <c r="SKO62" s="20"/>
      <c r="SKP62" s="18"/>
      <c r="SLC62" s="20"/>
      <c r="SLD62" s="18"/>
      <c r="SLQ62" s="20"/>
      <c r="SLR62" s="18"/>
      <c r="SME62" s="20"/>
      <c r="SMF62" s="18"/>
      <c r="SMS62" s="20"/>
      <c r="SMT62" s="18"/>
      <c r="SNG62" s="20"/>
      <c r="SNH62" s="18"/>
      <c r="SNU62" s="20"/>
      <c r="SNV62" s="18"/>
      <c r="SOI62" s="20"/>
      <c r="SOJ62" s="18"/>
      <c r="SOW62" s="20"/>
      <c r="SOX62" s="18"/>
      <c r="SPK62" s="20"/>
      <c r="SPL62" s="18"/>
      <c r="SPY62" s="20"/>
      <c r="SPZ62" s="18"/>
      <c r="SQM62" s="20"/>
      <c r="SQN62" s="18"/>
      <c r="SRA62" s="20"/>
      <c r="SRB62" s="18"/>
      <c r="SRO62" s="20"/>
      <c r="SRP62" s="18"/>
      <c r="SSC62" s="20"/>
      <c r="SSD62" s="18"/>
      <c r="SSQ62" s="20"/>
      <c r="SSR62" s="18"/>
      <c r="STE62" s="20"/>
      <c r="STF62" s="18"/>
      <c r="STS62" s="20"/>
      <c r="STT62" s="18"/>
      <c r="SUG62" s="20"/>
      <c r="SUH62" s="18"/>
      <c r="SUU62" s="20"/>
      <c r="SUV62" s="18"/>
      <c r="SVI62" s="20"/>
      <c r="SVJ62" s="18"/>
      <c r="SVW62" s="20"/>
      <c r="SVX62" s="18"/>
      <c r="SWK62" s="20"/>
      <c r="SWL62" s="18"/>
      <c r="SWY62" s="20"/>
      <c r="SWZ62" s="18"/>
      <c r="SXM62" s="20"/>
      <c r="SXN62" s="18"/>
      <c r="SYA62" s="20"/>
      <c r="SYB62" s="18"/>
      <c r="SYO62" s="20"/>
      <c r="SYP62" s="18"/>
      <c r="SZC62" s="20"/>
      <c r="SZD62" s="18"/>
      <c r="SZQ62" s="20"/>
      <c r="SZR62" s="18"/>
      <c r="TAE62" s="20"/>
      <c r="TAF62" s="18"/>
      <c r="TAS62" s="20"/>
      <c r="TAT62" s="18"/>
      <c r="TBG62" s="20"/>
      <c r="TBH62" s="18"/>
      <c r="TBU62" s="20"/>
      <c r="TBV62" s="18"/>
      <c r="TCI62" s="20"/>
      <c r="TCJ62" s="18"/>
      <c r="TCW62" s="20"/>
      <c r="TCX62" s="18"/>
      <c r="TDK62" s="20"/>
      <c r="TDL62" s="18"/>
      <c r="TDY62" s="20"/>
      <c r="TDZ62" s="18"/>
      <c r="TEM62" s="20"/>
      <c r="TEN62" s="18"/>
      <c r="TFA62" s="20"/>
      <c r="TFB62" s="18"/>
      <c r="TFO62" s="20"/>
      <c r="TFP62" s="18"/>
      <c r="TGC62" s="20"/>
      <c r="TGD62" s="18"/>
      <c r="TGQ62" s="20"/>
      <c r="TGR62" s="18"/>
      <c r="THE62" s="20"/>
      <c r="THF62" s="18"/>
      <c r="THS62" s="20"/>
      <c r="THT62" s="18"/>
      <c r="TIG62" s="20"/>
      <c r="TIH62" s="18"/>
      <c r="TIU62" s="20"/>
      <c r="TIV62" s="18"/>
      <c r="TJI62" s="20"/>
      <c r="TJJ62" s="18"/>
      <c r="TJW62" s="20"/>
      <c r="TJX62" s="18"/>
      <c r="TKK62" s="20"/>
      <c r="TKL62" s="18"/>
      <c r="TKY62" s="20"/>
      <c r="TKZ62" s="18"/>
      <c r="TLM62" s="20"/>
      <c r="TLN62" s="18"/>
      <c r="TMA62" s="20"/>
      <c r="TMB62" s="18"/>
      <c r="TMO62" s="20"/>
      <c r="TMP62" s="18"/>
      <c r="TNC62" s="20"/>
      <c r="TND62" s="18"/>
      <c r="TNQ62" s="20"/>
      <c r="TNR62" s="18"/>
      <c r="TOE62" s="20"/>
      <c r="TOF62" s="18"/>
      <c r="TOS62" s="20"/>
      <c r="TOT62" s="18"/>
      <c r="TPG62" s="20"/>
      <c r="TPH62" s="18"/>
      <c r="TPU62" s="20"/>
      <c r="TPV62" s="18"/>
      <c r="TQI62" s="20"/>
      <c r="TQJ62" s="18"/>
      <c r="TQW62" s="20"/>
      <c r="TQX62" s="18"/>
      <c r="TRK62" s="20"/>
      <c r="TRL62" s="18"/>
      <c r="TRY62" s="20"/>
      <c r="TRZ62" s="18"/>
      <c r="TSM62" s="20"/>
      <c r="TSN62" s="18"/>
      <c r="TTA62" s="20"/>
      <c r="TTB62" s="18"/>
      <c r="TTO62" s="20"/>
      <c r="TTP62" s="18"/>
      <c r="TUC62" s="20"/>
      <c r="TUD62" s="18"/>
      <c r="TUQ62" s="20"/>
      <c r="TUR62" s="18"/>
      <c r="TVE62" s="20"/>
      <c r="TVF62" s="18"/>
      <c r="TVS62" s="20"/>
      <c r="TVT62" s="18"/>
      <c r="TWG62" s="20"/>
      <c r="TWH62" s="18"/>
      <c r="TWU62" s="20"/>
      <c r="TWV62" s="18"/>
      <c r="TXI62" s="20"/>
      <c r="TXJ62" s="18"/>
      <c r="TXW62" s="20"/>
      <c r="TXX62" s="18"/>
      <c r="TYK62" s="20"/>
      <c r="TYL62" s="18"/>
      <c r="TYY62" s="20"/>
      <c r="TYZ62" s="18"/>
      <c r="TZM62" s="20"/>
      <c r="TZN62" s="18"/>
      <c r="UAA62" s="20"/>
      <c r="UAB62" s="18"/>
      <c r="UAO62" s="20"/>
      <c r="UAP62" s="18"/>
      <c r="UBC62" s="20"/>
      <c r="UBD62" s="18"/>
      <c r="UBQ62" s="20"/>
      <c r="UBR62" s="18"/>
      <c r="UCE62" s="20"/>
      <c r="UCF62" s="18"/>
      <c r="UCS62" s="20"/>
      <c r="UCT62" s="18"/>
      <c r="UDG62" s="20"/>
      <c r="UDH62" s="18"/>
      <c r="UDU62" s="20"/>
      <c r="UDV62" s="18"/>
      <c r="UEI62" s="20"/>
      <c r="UEJ62" s="18"/>
      <c r="UEW62" s="20"/>
      <c r="UEX62" s="18"/>
      <c r="UFK62" s="20"/>
      <c r="UFL62" s="18"/>
      <c r="UFY62" s="20"/>
      <c r="UFZ62" s="18"/>
      <c r="UGM62" s="20"/>
      <c r="UGN62" s="18"/>
      <c r="UHA62" s="20"/>
      <c r="UHB62" s="18"/>
      <c r="UHO62" s="20"/>
      <c r="UHP62" s="18"/>
      <c r="UIC62" s="20"/>
      <c r="UID62" s="18"/>
      <c r="UIQ62" s="20"/>
      <c r="UIR62" s="18"/>
      <c r="UJE62" s="20"/>
      <c r="UJF62" s="18"/>
      <c r="UJS62" s="20"/>
      <c r="UJT62" s="18"/>
      <c r="UKG62" s="20"/>
      <c r="UKH62" s="18"/>
      <c r="UKU62" s="20"/>
      <c r="UKV62" s="18"/>
      <c r="ULI62" s="20"/>
      <c r="ULJ62" s="18"/>
      <c r="ULW62" s="20"/>
      <c r="ULX62" s="18"/>
      <c r="UMK62" s="20"/>
      <c r="UML62" s="18"/>
      <c r="UMY62" s="20"/>
      <c r="UMZ62" s="18"/>
      <c r="UNM62" s="20"/>
      <c r="UNN62" s="18"/>
      <c r="UOA62" s="20"/>
      <c r="UOB62" s="18"/>
      <c r="UOO62" s="20"/>
      <c r="UOP62" s="18"/>
      <c r="UPC62" s="20"/>
      <c r="UPD62" s="18"/>
      <c r="UPQ62" s="20"/>
      <c r="UPR62" s="18"/>
      <c r="UQE62" s="20"/>
      <c r="UQF62" s="18"/>
      <c r="UQS62" s="20"/>
      <c r="UQT62" s="18"/>
      <c r="URG62" s="20"/>
      <c r="URH62" s="18"/>
      <c r="URU62" s="20"/>
      <c r="URV62" s="18"/>
      <c r="USI62" s="20"/>
      <c r="USJ62" s="18"/>
      <c r="USW62" s="20"/>
      <c r="USX62" s="18"/>
      <c r="UTK62" s="20"/>
      <c r="UTL62" s="18"/>
      <c r="UTY62" s="20"/>
      <c r="UTZ62" s="18"/>
      <c r="UUM62" s="20"/>
      <c r="UUN62" s="18"/>
      <c r="UVA62" s="20"/>
      <c r="UVB62" s="18"/>
      <c r="UVO62" s="20"/>
      <c r="UVP62" s="18"/>
      <c r="UWC62" s="20"/>
      <c r="UWD62" s="18"/>
      <c r="UWQ62" s="20"/>
      <c r="UWR62" s="18"/>
      <c r="UXE62" s="20"/>
      <c r="UXF62" s="18"/>
      <c r="UXS62" s="20"/>
      <c r="UXT62" s="18"/>
      <c r="UYG62" s="20"/>
      <c r="UYH62" s="18"/>
      <c r="UYU62" s="20"/>
      <c r="UYV62" s="18"/>
      <c r="UZI62" s="20"/>
      <c r="UZJ62" s="18"/>
      <c r="UZW62" s="20"/>
      <c r="UZX62" s="18"/>
      <c r="VAK62" s="20"/>
      <c r="VAL62" s="18"/>
      <c r="VAY62" s="20"/>
      <c r="VAZ62" s="18"/>
      <c r="VBM62" s="20"/>
      <c r="VBN62" s="18"/>
      <c r="VCA62" s="20"/>
      <c r="VCB62" s="18"/>
      <c r="VCO62" s="20"/>
      <c r="VCP62" s="18"/>
      <c r="VDC62" s="20"/>
      <c r="VDD62" s="18"/>
      <c r="VDQ62" s="20"/>
      <c r="VDR62" s="18"/>
      <c r="VEE62" s="20"/>
      <c r="VEF62" s="18"/>
      <c r="VES62" s="20"/>
      <c r="VET62" s="18"/>
      <c r="VFG62" s="20"/>
      <c r="VFH62" s="18"/>
      <c r="VFU62" s="20"/>
      <c r="VFV62" s="18"/>
      <c r="VGI62" s="20"/>
      <c r="VGJ62" s="18"/>
      <c r="VGW62" s="20"/>
      <c r="VGX62" s="18"/>
      <c r="VHK62" s="20"/>
      <c r="VHL62" s="18"/>
      <c r="VHY62" s="20"/>
      <c r="VHZ62" s="18"/>
      <c r="VIM62" s="20"/>
      <c r="VIN62" s="18"/>
      <c r="VJA62" s="20"/>
      <c r="VJB62" s="18"/>
      <c r="VJO62" s="20"/>
      <c r="VJP62" s="18"/>
      <c r="VKC62" s="20"/>
      <c r="VKD62" s="18"/>
      <c r="VKQ62" s="20"/>
      <c r="VKR62" s="18"/>
      <c r="VLE62" s="20"/>
      <c r="VLF62" s="18"/>
      <c r="VLS62" s="20"/>
      <c r="VLT62" s="18"/>
      <c r="VMG62" s="20"/>
      <c r="VMH62" s="18"/>
      <c r="VMU62" s="20"/>
      <c r="VMV62" s="18"/>
      <c r="VNI62" s="20"/>
      <c r="VNJ62" s="18"/>
      <c r="VNW62" s="20"/>
      <c r="VNX62" s="18"/>
      <c r="VOK62" s="20"/>
      <c r="VOL62" s="18"/>
      <c r="VOY62" s="20"/>
      <c r="VOZ62" s="18"/>
      <c r="VPM62" s="20"/>
      <c r="VPN62" s="18"/>
      <c r="VQA62" s="20"/>
      <c r="VQB62" s="18"/>
      <c r="VQO62" s="20"/>
      <c r="VQP62" s="18"/>
      <c r="VRC62" s="20"/>
      <c r="VRD62" s="18"/>
      <c r="VRQ62" s="20"/>
      <c r="VRR62" s="18"/>
      <c r="VSE62" s="20"/>
      <c r="VSF62" s="18"/>
      <c r="VSS62" s="20"/>
      <c r="VST62" s="18"/>
      <c r="VTG62" s="20"/>
      <c r="VTH62" s="18"/>
      <c r="VTU62" s="20"/>
      <c r="VTV62" s="18"/>
      <c r="VUI62" s="20"/>
      <c r="VUJ62" s="18"/>
      <c r="VUW62" s="20"/>
      <c r="VUX62" s="18"/>
      <c r="VVK62" s="20"/>
      <c r="VVL62" s="18"/>
      <c r="VVY62" s="20"/>
      <c r="VVZ62" s="18"/>
      <c r="VWM62" s="20"/>
      <c r="VWN62" s="18"/>
      <c r="VXA62" s="20"/>
      <c r="VXB62" s="18"/>
      <c r="VXO62" s="20"/>
      <c r="VXP62" s="18"/>
      <c r="VYC62" s="20"/>
      <c r="VYD62" s="18"/>
      <c r="VYQ62" s="20"/>
      <c r="VYR62" s="18"/>
      <c r="VZE62" s="20"/>
      <c r="VZF62" s="18"/>
      <c r="VZS62" s="20"/>
      <c r="VZT62" s="18"/>
      <c r="WAG62" s="20"/>
      <c r="WAH62" s="18"/>
      <c r="WAU62" s="20"/>
      <c r="WAV62" s="18"/>
      <c r="WBI62" s="20"/>
      <c r="WBJ62" s="18"/>
      <c r="WBW62" s="20"/>
      <c r="WBX62" s="18"/>
      <c r="WCK62" s="20"/>
      <c r="WCL62" s="18"/>
      <c r="WCY62" s="20"/>
      <c r="WCZ62" s="18"/>
      <c r="WDM62" s="20"/>
      <c r="WDN62" s="18"/>
      <c r="WEA62" s="20"/>
      <c r="WEB62" s="18"/>
      <c r="WEO62" s="20"/>
      <c r="WEP62" s="18"/>
      <c r="WFC62" s="20"/>
      <c r="WFD62" s="18"/>
      <c r="WFQ62" s="20"/>
      <c r="WFR62" s="18"/>
      <c r="WGE62" s="20"/>
      <c r="WGF62" s="18"/>
      <c r="WGS62" s="20"/>
      <c r="WGT62" s="18"/>
      <c r="WHG62" s="20"/>
      <c r="WHH62" s="18"/>
      <c r="WHU62" s="20"/>
      <c r="WHV62" s="18"/>
      <c r="WII62" s="20"/>
      <c r="WIJ62" s="18"/>
      <c r="WIW62" s="20"/>
      <c r="WIX62" s="18"/>
      <c r="WJK62" s="20"/>
      <c r="WJL62" s="18"/>
      <c r="WJY62" s="20"/>
      <c r="WJZ62" s="18"/>
      <c r="WKM62" s="20"/>
      <c r="WKN62" s="18"/>
      <c r="WLA62" s="20"/>
      <c r="WLB62" s="18"/>
      <c r="WLO62" s="20"/>
      <c r="WLP62" s="18"/>
      <c r="WMC62" s="20"/>
      <c r="WMD62" s="18"/>
      <c r="WMQ62" s="20"/>
      <c r="WMR62" s="18"/>
      <c r="WNE62" s="20"/>
      <c r="WNF62" s="18"/>
      <c r="WNS62" s="20"/>
      <c r="WNT62" s="18"/>
      <c r="WOG62" s="20"/>
      <c r="WOH62" s="18"/>
      <c r="WOU62" s="20"/>
      <c r="WOV62" s="18"/>
      <c r="WPI62" s="20"/>
      <c r="WPJ62" s="18"/>
      <c r="WPW62" s="20"/>
      <c r="WPX62" s="18"/>
      <c r="WQK62" s="20"/>
      <c r="WQL62" s="18"/>
      <c r="WQY62" s="20"/>
      <c r="WQZ62" s="18"/>
      <c r="WRM62" s="20"/>
      <c r="WRN62" s="18"/>
      <c r="WSA62" s="20"/>
      <c r="WSB62" s="18"/>
      <c r="WSO62" s="20"/>
      <c r="WSP62" s="18"/>
      <c r="WTC62" s="20"/>
      <c r="WTD62" s="18"/>
      <c r="WTQ62" s="20"/>
      <c r="WTR62" s="18"/>
      <c r="WUE62" s="20"/>
      <c r="WUF62" s="18"/>
      <c r="WUS62" s="20"/>
      <c r="WUT62" s="18"/>
      <c r="WVG62" s="20"/>
      <c r="WVH62" s="18"/>
      <c r="WVU62" s="20"/>
      <c r="WVV62" s="18"/>
      <c r="WWI62" s="20"/>
      <c r="WWJ62" s="18"/>
      <c r="WWW62" s="20"/>
      <c r="WWX62" s="18"/>
      <c r="WXK62" s="20"/>
      <c r="WXL62" s="18"/>
      <c r="WXY62" s="20"/>
      <c r="WXZ62" s="18"/>
      <c r="WYM62" s="20"/>
      <c r="WYN62" s="18"/>
      <c r="WZA62" s="20"/>
      <c r="WZB62" s="18"/>
      <c r="WZO62" s="20"/>
      <c r="WZP62" s="18"/>
      <c r="XAC62" s="20"/>
      <c r="XAD62" s="18"/>
      <c r="XAQ62" s="20"/>
      <c r="XAR62" s="18"/>
      <c r="XBE62" s="20"/>
      <c r="XBF62" s="18"/>
      <c r="XBS62" s="20"/>
      <c r="XBT62" s="18"/>
      <c r="XCG62" s="20"/>
      <c r="XCH62" s="18"/>
      <c r="XCU62" s="20"/>
      <c r="XCV62" s="18"/>
      <c r="XDI62" s="20"/>
      <c r="XDJ62" s="18"/>
      <c r="XDW62" s="20"/>
      <c r="XDX62" s="18"/>
      <c r="XEK62" s="20"/>
      <c r="XEL62" s="18"/>
      <c r="XEY62" s="20"/>
      <c r="XEZ62" s="18"/>
    </row>
    <row r="63" spans="1:1022 1035:2044 2057:3066 3079:4088 4101:5110 5123:6132 6145:7168 7181:8190 8203:9212 9225:10234 10247:11256 11269:12278 12291:13300 13313:14336 14349:15358 15371:16380" x14ac:dyDescent="0.3">
      <c r="A63" s="46" t="s">
        <v>137</v>
      </c>
      <c r="B63" s="38">
        <v>0</v>
      </c>
      <c r="C63" s="38">
        <v>0</v>
      </c>
      <c r="D63" s="38">
        <v>0</v>
      </c>
      <c r="E63" s="38">
        <v>0</v>
      </c>
      <c r="F63" s="38">
        <v>0</v>
      </c>
      <c r="G63" s="38">
        <v>0</v>
      </c>
      <c r="H63" s="38">
        <v>0</v>
      </c>
      <c r="I63" s="38">
        <v>0</v>
      </c>
      <c r="J63" s="38">
        <v>0</v>
      </c>
      <c r="K63" s="38">
        <v>0</v>
      </c>
      <c r="L63" s="38">
        <v>0</v>
      </c>
      <c r="M63" s="38">
        <v>0</v>
      </c>
      <c r="N63" s="43">
        <f>SUM('Buget personal'!$B63:$M63)</f>
        <v>0</v>
      </c>
    </row>
    <row r="64" spans="1:1022 1035:2044 2057:3066 3079:4088 4101:5110 5123:6132 6145:7168 7181:8190 8203:9212 9225:10234 10247:11256 11269:12278 12291:13300 13313:14336 14349:15358 15371:16380" x14ac:dyDescent="0.3">
      <c r="A64" s="46" t="s">
        <v>134</v>
      </c>
      <c r="B64" s="38">
        <v>0</v>
      </c>
      <c r="C64" s="38">
        <v>0</v>
      </c>
      <c r="D64" s="38">
        <v>0</v>
      </c>
      <c r="E64" s="38">
        <v>0</v>
      </c>
      <c r="F64" s="38">
        <v>0</v>
      </c>
      <c r="G64" s="38">
        <v>0</v>
      </c>
      <c r="H64" s="38">
        <v>0</v>
      </c>
      <c r="I64" s="38">
        <v>0</v>
      </c>
      <c r="J64" s="38">
        <v>0</v>
      </c>
      <c r="K64" s="38">
        <v>0</v>
      </c>
      <c r="L64" s="38">
        <v>0</v>
      </c>
      <c r="M64" s="38">
        <v>0</v>
      </c>
      <c r="N64" s="43">
        <f>SUM('Buget personal'!$B64:$M64)</f>
        <v>0</v>
      </c>
    </row>
    <row r="65" spans="1:1022 1035:2044 2057:3066 3079:4088 4101:5110 5123:6132 6145:7168 7181:8190 8203:9212 9225:10234 10247:11256 11269:12278 12291:13300 13313:14336 14349:15358 15371:16380" ht="37" x14ac:dyDescent="0.3">
      <c r="A65" s="46" t="s">
        <v>136</v>
      </c>
      <c r="B65" s="38">
        <v>0</v>
      </c>
      <c r="C65" s="38">
        <v>0</v>
      </c>
      <c r="D65" s="38">
        <v>0</v>
      </c>
      <c r="E65" s="38">
        <v>0</v>
      </c>
      <c r="F65" s="38">
        <v>0</v>
      </c>
      <c r="G65" s="38">
        <v>0</v>
      </c>
      <c r="H65" s="38">
        <v>0</v>
      </c>
      <c r="I65" s="38">
        <v>0</v>
      </c>
      <c r="J65" s="38">
        <v>0</v>
      </c>
      <c r="K65" s="38">
        <v>0</v>
      </c>
      <c r="L65" s="38">
        <v>0</v>
      </c>
      <c r="M65" s="38">
        <v>0</v>
      </c>
      <c r="N65" s="43">
        <f>SUM('Buget personal'!$B65:$M65)</f>
        <v>0</v>
      </c>
    </row>
    <row r="66" spans="1:1022 1035:2044 2057:3066 3079:4088 4101:5110 5123:6132 6145:7168 7181:8190 8203:9212 9225:10234 10247:11256 11269:12278 12291:13300 13313:14336 14349:15358 15371:16380" x14ac:dyDescent="0.3">
      <c r="A66" s="46" t="s">
        <v>58</v>
      </c>
      <c r="B66" s="38">
        <v>0</v>
      </c>
      <c r="C66" s="38">
        <v>0</v>
      </c>
      <c r="D66" s="38">
        <v>0</v>
      </c>
      <c r="E66" s="38">
        <v>0</v>
      </c>
      <c r="F66" s="38">
        <v>0</v>
      </c>
      <c r="G66" s="38">
        <v>0</v>
      </c>
      <c r="H66" s="38">
        <v>0</v>
      </c>
      <c r="I66" s="38">
        <v>0</v>
      </c>
      <c r="J66" s="38">
        <v>0</v>
      </c>
      <c r="K66" s="38">
        <v>0</v>
      </c>
      <c r="L66" s="38">
        <v>0</v>
      </c>
      <c r="M66" s="38">
        <v>0</v>
      </c>
      <c r="N66" s="43">
        <f>SUM('Buget personal'!$B66:$M66)</f>
        <v>0</v>
      </c>
    </row>
    <row r="67" spans="1:1022 1035:2044 2057:3066 3079:4088 4101:5110 5123:6132 6145:7168 7181:8190 8203:9212 9225:10234 10247:11256 11269:12278 12291:13300 13313:14336 14349:15358 15371:16380" x14ac:dyDescent="0.3">
      <c r="A67" s="46" t="s">
        <v>139</v>
      </c>
      <c r="B67" s="38"/>
      <c r="C67" s="38">
        <v>0</v>
      </c>
      <c r="D67" s="38">
        <v>0</v>
      </c>
      <c r="E67" s="38">
        <v>0</v>
      </c>
      <c r="F67" s="38">
        <v>0</v>
      </c>
      <c r="G67" s="38">
        <v>0</v>
      </c>
      <c r="H67" s="38">
        <v>0</v>
      </c>
      <c r="I67" s="38">
        <v>0</v>
      </c>
      <c r="J67" s="38">
        <v>0</v>
      </c>
      <c r="K67" s="38">
        <v>0</v>
      </c>
      <c r="L67" s="38">
        <v>0</v>
      </c>
      <c r="M67" s="38">
        <v>0</v>
      </c>
      <c r="N67" s="43">
        <f>SUM('Buget personal'!$B67:$M67)</f>
        <v>0</v>
      </c>
    </row>
    <row r="68" spans="1:1022 1035:2044 2057:3066 3079:4088 4101:5110 5123:6132 6145:7168 7181:8190 8203:9212 9225:10234 10247:11256 11269:12278 12291:13300 13313:14336 14349:15358 15371:16380" x14ac:dyDescent="0.3">
      <c r="A68" s="46" t="s">
        <v>21</v>
      </c>
      <c r="B68" s="38">
        <v>0</v>
      </c>
      <c r="C68" s="38">
        <v>0</v>
      </c>
      <c r="D68" s="38">
        <v>0</v>
      </c>
      <c r="E68" s="38">
        <v>0</v>
      </c>
      <c r="F68" s="38">
        <v>0</v>
      </c>
      <c r="G68" s="38">
        <v>0</v>
      </c>
      <c r="H68" s="38">
        <v>0</v>
      </c>
      <c r="I68" s="38">
        <v>0</v>
      </c>
      <c r="J68" s="38">
        <v>0</v>
      </c>
      <c r="K68" s="38">
        <v>0</v>
      </c>
      <c r="L68" s="38">
        <v>0</v>
      </c>
      <c r="M68" s="38">
        <v>0</v>
      </c>
      <c r="N68" s="43">
        <f>SUM('Buget personal'!$B68:$M68)</f>
        <v>0</v>
      </c>
    </row>
    <row r="69" spans="1:1022 1035:2044 2057:3066 3079:4088 4101:5110 5123:6132 6145:7168 7181:8190 8203:9212 9225:10234 10247:11256 11269:12278 12291:13300 13313:14336 14349:15358 15371:16380" ht="19" thickBot="1" x14ac:dyDescent="0.35">
      <c r="A69" s="46" t="s">
        <v>31</v>
      </c>
      <c r="B69" s="38">
        <v>0</v>
      </c>
      <c r="C69" s="38">
        <v>0</v>
      </c>
      <c r="D69" s="38">
        <v>0</v>
      </c>
      <c r="E69" s="38">
        <v>0</v>
      </c>
      <c r="F69" s="38">
        <v>0</v>
      </c>
      <c r="G69" s="38">
        <v>0</v>
      </c>
      <c r="H69" s="38">
        <v>0</v>
      </c>
      <c r="I69" s="38">
        <v>0</v>
      </c>
      <c r="J69" s="38">
        <v>0</v>
      </c>
      <c r="K69" s="38">
        <v>0</v>
      </c>
      <c r="L69" s="38">
        <v>0</v>
      </c>
      <c r="M69" s="38">
        <v>0</v>
      </c>
      <c r="N69" s="43">
        <f>SUM('Buget personal'!$B69:$M69)</f>
        <v>0</v>
      </c>
    </row>
    <row r="70" spans="1:1022 1035:2044 2057:3066 3079:4088 4101:5110 5123:6132 6145:7168 7181:8190 8203:9212 9225:10234 10247:11256 11269:12278 12291:13300 13313:14336 14349:15358 15371:16380" s="7" customFormat="1" ht="20.399999999999999" customHeight="1" x14ac:dyDescent="0.45">
      <c r="A70" s="33" t="s">
        <v>76</v>
      </c>
      <c r="B70" s="84">
        <f>SUBTOTAL(109,'Buget personal'!$B$63:$B$69)</f>
        <v>0</v>
      </c>
      <c r="C70" s="84">
        <f>SUBTOTAL(109,'Buget personal'!$C$63:$C$69)</f>
        <v>0</v>
      </c>
      <c r="D70" s="84">
        <f>SUBTOTAL(109,'Buget personal'!$D$63:$D$69)</f>
        <v>0</v>
      </c>
      <c r="E70" s="84">
        <f>SUBTOTAL(109,'Buget personal'!$E$63:$E$69)</f>
        <v>0</v>
      </c>
      <c r="F70" s="84">
        <f>SUBTOTAL(109,'Buget personal'!$F$63:$F$69)</f>
        <v>0</v>
      </c>
      <c r="G70" s="84">
        <f>SUBTOTAL(109,'Buget personal'!$G$63:$G$69)</f>
        <v>0</v>
      </c>
      <c r="H70" s="84">
        <f>SUBTOTAL(109,'Buget personal'!$H$63:$H$69)</f>
        <v>0</v>
      </c>
      <c r="I70" s="84">
        <f>SUBTOTAL(109,'Buget personal'!$I$63:$I$69)</f>
        <v>0</v>
      </c>
      <c r="J70" s="84">
        <f>SUBTOTAL(109,'Buget personal'!$J$63:$J$69)</f>
        <v>0</v>
      </c>
      <c r="K70" s="84">
        <f>SUBTOTAL(109,'Buget personal'!$K$63:$K$69)</f>
        <v>0</v>
      </c>
      <c r="L70" s="84">
        <f>SUBTOTAL(109,'Buget personal'!$L$63:$L$69)</f>
        <v>0</v>
      </c>
      <c r="M70" s="84">
        <f>SUBTOTAL(109,'Buget personal'!$M$63:$M$69)</f>
        <v>0</v>
      </c>
      <c r="N70" s="85">
        <f>SUBTOTAL(109,'Buget personal'!$N$63:$N$69)</f>
        <v>0</v>
      </c>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row>
    <row r="71" spans="1:1022 1035:2044 2057:3066 3079:4088 4101:5110 5123:6132 6145:7168 7181:8190 8203:9212 9225:10234 10247:11256 11269:12278 12291:13300 13313:14336 14349:15358 15371:16380" s="19" customFormat="1" ht="21.5" thickBot="1" x14ac:dyDescent="0.35">
      <c r="A71" s="18" t="s">
        <v>59</v>
      </c>
      <c r="B71" s="41" t="s">
        <v>0</v>
      </c>
      <c r="C71" s="41" t="s">
        <v>1</v>
      </c>
      <c r="D71" s="41" t="s">
        <v>2</v>
      </c>
      <c r="E71" s="41" t="s">
        <v>3</v>
      </c>
      <c r="F71" s="41" t="s">
        <v>4</v>
      </c>
      <c r="G71" s="41" t="s">
        <v>5</v>
      </c>
      <c r="H71" s="41" t="s">
        <v>6</v>
      </c>
      <c r="I71" s="41" t="s">
        <v>7</v>
      </c>
      <c r="J71" s="41" t="s">
        <v>8</v>
      </c>
      <c r="K71" s="41" t="s">
        <v>9</v>
      </c>
      <c r="L71" s="41" t="s">
        <v>10</v>
      </c>
      <c r="M71" s="41" t="s">
        <v>11</v>
      </c>
      <c r="N71" s="42" t="s">
        <v>12</v>
      </c>
      <c r="O71" s="19" t="s">
        <v>111</v>
      </c>
      <c r="P71" s="19" t="s">
        <v>112</v>
      </c>
      <c r="Q71" s="19" t="s">
        <v>113</v>
      </c>
      <c r="R71" s="19" t="s">
        <v>114</v>
      </c>
      <c r="S71" s="30"/>
      <c r="T71" s="30"/>
      <c r="U71" s="30"/>
      <c r="V71" s="30"/>
      <c r="W71" s="30"/>
      <c r="X71" s="30"/>
      <c r="Y71" s="30"/>
      <c r="Z71" s="30"/>
      <c r="AA71" s="31"/>
      <c r="AB71" s="29"/>
      <c r="AC71" s="30"/>
      <c r="AD71" s="30"/>
      <c r="AE71" s="30"/>
      <c r="AF71" s="30"/>
      <c r="AG71" s="30"/>
      <c r="AH71" s="30"/>
      <c r="AI71" s="30"/>
      <c r="AJ71" s="30"/>
      <c r="AK71" s="30"/>
      <c r="AL71" s="30"/>
      <c r="AM71" s="30"/>
      <c r="AN71" s="30"/>
      <c r="AO71" s="31"/>
      <c r="AP71" s="29"/>
      <c r="AQ71" s="30"/>
      <c r="AR71" s="30"/>
      <c r="AS71" s="30"/>
      <c r="AT71" s="30"/>
      <c r="AU71" s="30"/>
      <c r="AV71" s="30"/>
      <c r="AW71" s="30"/>
      <c r="AX71" s="30"/>
      <c r="AY71" s="30"/>
      <c r="AZ71" s="30"/>
      <c r="BA71" s="30"/>
      <c r="BB71" s="30"/>
      <c r="BC71" s="31"/>
      <c r="BD71" s="29"/>
      <c r="BE71" s="30"/>
      <c r="BF71" s="30"/>
      <c r="BG71" s="30"/>
      <c r="BH71" s="30"/>
      <c r="BI71" s="30"/>
      <c r="BJ71" s="30"/>
      <c r="BK71" s="30"/>
      <c r="BL71" s="30"/>
      <c r="BM71" s="30"/>
      <c r="BN71" s="30"/>
      <c r="BO71" s="30"/>
      <c r="BP71" s="30"/>
      <c r="BQ71" s="31"/>
      <c r="BR71" s="29"/>
      <c r="BS71" s="30"/>
      <c r="CE71" s="20"/>
      <c r="CF71" s="18"/>
      <c r="CS71" s="20"/>
      <c r="CT71" s="18"/>
      <c r="DG71" s="20"/>
      <c r="DH71" s="18"/>
      <c r="DU71" s="20"/>
      <c r="DV71" s="18"/>
      <c r="EI71" s="20"/>
      <c r="EJ71" s="18"/>
      <c r="EW71" s="20"/>
      <c r="EX71" s="18"/>
      <c r="FK71" s="20"/>
      <c r="FL71" s="18"/>
      <c r="FY71" s="20"/>
      <c r="FZ71" s="18"/>
      <c r="GM71" s="20"/>
      <c r="GN71" s="18"/>
      <c r="HA71" s="20"/>
      <c r="HB71" s="18"/>
      <c r="HO71" s="20"/>
      <c r="HP71" s="18"/>
      <c r="IC71" s="20"/>
      <c r="ID71" s="18"/>
      <c r="IQ71" s="20"/>
      <c r="IR71" s="18"/>
      <c r="JE71" s="20"/>
      <c r="JF71" s="18"/>
      <c r="JS71" s="20"/>
      <c r="JT71" s="18"/>
      <c r="KG71" s="20"/>
      <c r="KH71" s="18"/>
      <c r="KU71" s="20"/>
      <c r="KV71" s="18"/>
      <c r="LI71" s="20"/>
      <c r="LJ71" s="18"/>
      <c r="LW71" s="20"/>
      <c r="LX71" s="18"/>
      <c r="MK71" s="20"/>
      <c r="ML71" s="18"/>
      <c r="MY71" s="20"/>
      <c r="MZ71" s="18"/>
      <c r="NM71" s="20"/>
      <c r="NN71" s="18"/>
      <c r="OA71" s="20"/>
      <c r="OB71" s="18"/>
      <c r="OO71" s="20"/>
      <c r="OP71" s="18"/>
      <c r="PC71" s="20"/>
      <c r="PD71" s="18"/>
      <c r="PQ71" s="20"/>
      <c r="PR71" s="18"/>
      <c r="QE71" s="20"/>
      <c r="QF71" s="18"/>
      <c r="QS71" s="20"/>
      <c r="QT71" s="18"/>
      <c r="RG71" s="20"/>
      <c r="RH71" s="18"/>
      <c r="RU71" s="20"/>
      <c r="RV71" s="18"/>
      <c r="SI71" s="20"/>
      <c r="SJ71" s="18"/>
      <c r="SW71" s="20"/>
      <c r="SX71" s="18"/>
      <c r="TK71" s="20"/>
      <c r="TL71" s="18"/>
      <c r="TY71" s="20"/>
      <c r="TZ71" s="18"/>
      <c r="UM71" s="20"/>
      <c r="UN71" s="18"/>
      <c r="VA71" s="20"/>
      <c r="VB71" s="18"/>
      <c r="VO71" s="20"/>
      <c r="VP71" s="18"/>
      <c r="WC71" s="20"/>
      <c r="WD71" s="18"/>
      <c r="WQ71" s="20"/>
      <c r="WR71" s="18"/>
      <c r="XE71" s="20"/>
      <c r="XF71" s="18"/>
      <c r="XS71" s="20"/>
      <c r="XT71" s="18"/>
      <c r="YG71" s="20"/>
      <c r="YH71" s="18"/>
      <c r="YU71" s="20"/>
      <c r="YV71" s="18"/>
      <c r="ZI71" s="20"/>
      <c r="ZJ71" s="18"/>
      <c r="ZW71" s="20"/>
      <c r="ZX71" s="18"/>
      <c r="AAK71" s="20"/>
      <c r="AAL71" s="18"/>
      <c r="AAY71" s="20"/>
      <c r="AAZ71" s="18"/>
      <c r="ABM71" s="20"/>
      <c r="ABN71" s="18"/>
      <c r="ACA71" s="20"/>
      <c r="ACB71" s="18"/>
      <c r="ACO71" s="20"/>
      <c r="ACP71" s="18"/>
      <c r="ADC71" s="20"/>
      <c r="ADD71" s="18"/>
      <c r="ADQ71" s="20"/>
      <c r="ADR71" s="18"/>
      <c r="AEE71" s="20"/>
      <c r="AEF71" s="18"/>
      <c r="AES71" s="20"/>
      <c r="AET71" s="18"/>
      <c r="AFG71" s="20"/>
      <c r="AFH71" s="18"/>
      <c r="AFU71" s="20"/>
      <c r="AFV71" s="18"/>
      <c r="AGI71" s="20"/>
      <c r="AGJ71" s="18"/>
      <c r="AGW71" s="20"/>
      <c r="AGX71" s="18"/>
      <c r="AHK71" s="20"/>
      <c r="AHL71" s="18"/>
      <c r="AHY71" s="20"/>
      <c r="AHZ71" s="18"/>
      <c r="AIM71" s="20"/>
      <c r="AIN71" s="18"/>
      <c r="AJA71" s="20"/>
      <c r="AJB71" s="18"/>
      <c r="AJO71" s="20"/>
      <c r="AJP71" s="18"/>
      <c r="AKC71" s="20"/>
      <c r="AKD71" s="18"/>
      <c r="AKQ71" s="20"/>
      <c r="AKR71" s="18"/>
      <c r="ALE71" s="20"/>
      <c r="ALF71" s="18"/>
      <c r="ALS71" s="20"/>
      <c r="ALT71" s="18"/>
      <c r="AMG71" s="20"/>
      <c r="AMH71" s="18"/>
      <c r="AMU71" s="20"/>
      <c r="AMV71" s="18"/>
      <c r="ANI71" s="20"/>
      <c r="ANJ71" s="18"/>
      <c r="ANW71" s="20"/>
      <c r="ANX71" s="18"/>
      <c r="AOK71" s="20"/>
      <c r="AOL71" s="18"/>
      <c r="AOY71" s="20"/>
      <c r="AOZ71" s="18"/>
      <c r="APM71" s="20"/>
      <c r="APN71" s="18"/>
      <c r="AQA71" s="20"/>
      <c r="AQB71" s="18"/>
      <c r="AQO71" s="20"/>
      <c r="AQP71" s="18"/>
      <c r="ARC71" s="20"/>
      <c r="ARD71" s="18"/>
      <c r="ARQ71" s="20"/>
      <c r="ARR71" s="18"/>
      <c r="ASE71" s="20"/>
      <c r="ASF71" s="18"/>
      <c r="ASS71" s="20"/>
      <c r="AST71" s="18"/>
      <c r="ATG71" s="20"/>
      <c r="ATH71" s="18"/>
      <c r="ATU71" s="20"/>
      <c r="ATV71" s="18"/>
      <c r="AUI71" s="20"/>
      <c r="AUJ71" s="18"/>
      <c r="AUW71" s="20"/>
      <c r="AUX71" s="18"/>
      <c r="AVK71" s="20"/>
      <c r="AVL71" s="18"/>
      <c r="AVY71" s="20"/>
      <c r="AVZ71" s="18"/>
      <c r="AWM71" s="20"/>
      <c r="AWN71" s="18"/>
      <c r="AXA71" s="20"/>
      <c r="AXB71" s="18"/>
      <c r="AXO71" s="20"/>
      <c r="AXP71" s="18"/>
      <c r="AYC71" s="20"/>
      <c r="AYD71" s="18"/>
      <c r="AYQ71" s="20"/>
      <c r="AYR71" s="18"/>
      <c r="AZE71" s="20"/>
      <c r="AZF71" s="18"/>
      <c r="AZS71" s="20"/>
      <c r="AZT71" s="18"/>
      <c r="BAG71" s="20"/>
      <c r="BAH71" s="18"/>
      <c r="BAU71" s="20"/>
      <c r="BAV71" s="18"/>
      <c r="BBI71" s="20"/>
      <c r="BBJ71" s="18"/>
      <c r="BBW71" s="20"/>
      <c r="BBX71" s="18"/>
      <c r="BCK71" s="20"/>
      <c r="BCL71" s="18"/>
      <c r="BCY71" s="20"/>
      <c r="BCZ71" s="18"/>
      <c r="BDM71" s="20"/>
      <c r="BDN71" s="18"/>
      <c r="BEA71" s="20"/>
      <c r="BEB71" s="18"/>
      <c r="BEO71" s="20"/>
      <c r="BEP71" s="18"/>
      <c r="BFC71" s="20"/>
      <c r="BFD71" s="18"/>
      <c r="BFQ71" s="20"/>
      <c r="BFR71" s="18"/>
      <c r="BGE71" s="20"/>
      <c r="BGF71" s="18"/>
      <c r="BGS71" s="20"/>
      <c r="BGT71" s="18"/>
      <c r="BHG71" s="20"/>
      <c r="BHH71" s="18"/>
      <c r="BHU71" s="20"/>
      <c r="BHV71" s="18"/>
      <c r="BII71" s="20"/>
      <c r="BIJ71" s="18"/>
      <c r="BIW71" s="20"/>
      <c r="BIX71" s="18"/>
      <c r="BJK71" s="20"/>
      <c r="BJL71" s="18"/>
      <c r="BJY71" s="20"/>
      <c r="BJZ71" s="18"/>
      <c r="BKM71" s="20"/>
      <c r="BKN71" s="18"/>
      <c r="BLA71" s="20"/>
      <c r="BLB71" s="18"/>
      <c r="BLO71" s="20"/>
      <c r="BLP71" s="18"/>
      <c r="BMC71" s="20"/>
      <c r="BMD71" s="18"/>
      <c r="BMQ71" s="20"/>
      <c r="BMR71" s="18"/>
      <c r="BNE71" s="20"/>
      <c r="BNF71" s="18"/>
      <c r="BNS71" s="20"/>
      <c r="BNT71" s="18"/>
      <c r="BOG71" s="20"/>
      <c r="BOH71" s="18"/>
      <c r="BOU71" s="20"/>
      <c r="BOV71" s="18"/>
      <c r="BPI71" s="20"/>
      <c r="BPJ71" s="18"/>
      <c r="BPW71" s="20"/>
      <c r="BPX71" s="18"/>
      <c r="BQK71" s="20"/>
      <c r="BQL71" s="18"/>
      <c r="BQY71" s="20"/>
      <c r="BQZ71" s="18"/>
      <c r="BRM71" s="20"/>
      <c r="BRN71" s="18"/>
      <c r="BSA71" s="20"/>
      <c r="BSB71" s="18"/>
      <c r="BSO71" s="20"/>
      <c r="BSP71" s="18"/>
      <c r="BTC71" s="20"/>
      <c r="BTD71" s="18"/>
      <c r="BTQ71" s="20"/>
      <c r="BTR71" s="18"/>
      <c r="BUE71" s="20"/>
      <c r="BUF71" s="18"/>
      <c r="BUS71" s="20"/>
      <c r="BUT71" s="18"/>
      <c r="BVG71" s="20"/>
      <c r="BVH71" s="18"/>
      <c r="BVU71" s="20"/>
      <c r="BVV71" s="18"/>
      <c r="BWI71" s="20"/>
      <c r="BWJ71" s="18"/>
      <c r="BWW71" s="20"/>
      <c r="BWX71" s="18"/>
      <c r="BXK71" s="20"/>
      <c r="BXL71" s="18"/>
      <c r="BXY71" s="20"/>
      <c r="BXZ71" s="18"/>
      <c r="BYM71" s="20"/>
      <c r="BYN71" s="18"/>
      <c r="BZA71" s="20"/>
      <c r="BZB71" s="18"/>
      <c r="BZO71" s="20"/>
      <c r="BZP71" s="18"/>
      <c r="CAC71" s="20"/>
      <c r="CAD71" s="18"/>
      <c r="CAQ71" s="20"/>
      <c r="CAR71" s="18"/>
      <c r="CBE71" s="20"/>
      <c r="CBF71" s="18"/>
      <c r="CBS71" s="20"/>
      <c r="CBT71" s="18"/>
      <c r="CCG71" s="20"/>
      <c r="CCH71" s="18"/>
      <c r="CCU71" s="20"/>
      <c r="CCV71" s="18"/>
      <c r="CDI71" s="20"/>
      <c r="CDJ71" s="18"/>
      <c r="CDW71" s="20"/>
      <c r="CDX71" s="18"/>
      <c r="CEK71" s="20"/>
      <c r="CEL71" s="18"/>
      <c r="CEY71" s="20"/>
      <c r="CEZ71" s="18"/>
      <c r="CFM71" s="20"/>
      <c r="CFN71" s="18"/>
      <c r="CGA71" s="20"/>
      <c r="CGB71" s="18"/>
      <c r="CGO71" s="20"/>
      <c r="CGP71" s="18"/>
      <c r="CHC71" s="20"/>
      <c r="CHD71" s="18"/>
      <c r="CHQ71" s="20"/>
      <c r="CHR71" s="18"/>
      <c r="CIE71" s="20"/>
      <c r="CIF71" s="18"/>
      <c r="CIS71" s="20"/>
      <c r="CIT71" s="18"/>
      <c r="CJG71" s="20"/>
      <c r="CJH71" s="18"/>
      <c r="CJU71" s="20"/>
      <c r="CJV71" s="18"/>
      <c r="CKI71" s="20"/>
      <c r="CKJ71" s="18"/>
      <c r="CKW71" s="20"/>
      <c r="CKX71" s="18"/>
      <c r="CLK71" s="20"/>
      <c r="CLL71" s="18"/>
      <c r="CLY71" s="20"/>
      <c r="CLZ71" s="18"/>
      <c r="CMM71" s="20"/>
      <c r="CMN71" s="18"/>
      <c r="CNA71" s="20"/>
      <c r="CNB71" s="18"/>
      <c r="CNO71" s="20"/>
      <c r="CNP71" s="18"/>
      <c r="COC71" s="20"/>
      <c r="COD71" s="18"/>
      <c r="COQ71" s="20"/>
      <c r="COR71" s="18"/>
      <c r="CPE71" s="20"/>
      <c r="CPF71" s="18"/>
      <c r="CPS71" s="20"/>
      <c r="CPT71" s="18"/>
      <c r="CQG71" s="20"/>
      <c r="CQH71" s="18"/>
      <c r="CQU71" s="20"/>
      <c r="CQV71" s="18"/>
      <c r="CRI71" s="20"/>
      <c r="CRJ71" s="18"/>
      <c r="CRW71" s="20"/>
      <c r="CRX71" s="18"/>
      <c r="CSK71" s="20"/>
      <c r="CSL71" s="18"/>
      <c r="CSY71" s="20"/>
      <c r="CSZ71" s="18"/>
      <c r="CTM71" s="20"/>
      <c r="CTN71" s="18"/>
      <c r="CUA71" s="20"/>
      <c r="CUB71" s="18"/>
      <c r="CUO71" s="20"/>
      <c r="CUP71" s="18"/>
      <c r="CVC71" s="20"/>
      <c r="CVD71" s="18"/>
      <c r="CVQ71" s="20"/>
      <c r="CVR71" s="18"/>
      <c r="CWE71" s="20"/>
      <c r="CWF71" s="18"/>
      <c r="CWS71" s="20"/>
      <c r="CWT71" s="18"/>
      <c r="CXG71" s="20"/>
      <c r="CXH71" s="18"/>
      <c r="CXU71" s="20"/>
      <c r="CXV71" s="18"/>
      <c r="CYI71" s="20"/>
      <c r="CYJ71" s="18"/>
      <c r="CYW71" s="20"/>
      <c r="CYX71" s="18"/>
      <c r="CZK71" s="20"/>
      <c r="CZL71" s="18"/>
      <c r="CZY71" s="20"/>
      <c r="CZZ71" s="18"/>
      <c r="DAM71" s="20"/>
      <c r="DAN71" s="18"/>
      <c r="DBA71" s="20"/>
      <c r="DBB71" s="18"/>
      <c r="DBO71" s="20"/>
      <c r="DBP71" s="18"/>
      <c r="DCC71" s="20"/>
      <c r="DCD71" s="18"/>
      <c r="DCQ71" s="20"/>
      <c r="DCR71" s="18"/>
      <c r="DDE71" s="20"/>
      <c r="DDF71" s="18"/>
      <c r="DDS71" s="20"/>
      <c r="DDT71" s="18"/>
      <c r="DEG71" s="20"/>
      <c r="DEH71" s="18"/>
      <c r="DEU71" s="20"/>
      <c r="DEV71" s="18"/>
      <c r="DFI71" s="20"/>
      <c r="DFJ71" s="18"/>
      <c r="DFW71" s="20"/>
      <c r="DFX71" s="18"/>
      <c r="DGK71" s="20"/>
      <c r="DGL71" s="18"/>
      <c r="DGY71" s="20"/>
      <c r="DGZ71" s="18"/>
      <c r="DHM71" s="20"/>
      <c r="DHN71" s="18"/>
      <c r="DIA71" s="20"/>
      <c r="DIB71" s="18"/>
      <c r="DIO71" s="20"/>
      <c r="DIP71" s="18"/>
      <c r="DJC71" s="20"/>
      <c r="DJD71" s="18"/>
      <c r="DJQ71" s="20"/>
      <c r="DJR71" s="18"/>
      <c r="DKE71" s="20"/>
      <c r="DKF71" s="18"/>
      <c r="DKS71" s="20"/>
      <c r="DKT71" s="18"/>
      <c r="DLG71" s="20"/>
      <c r="DLH71" s="18"/>
      <c r="DLU71" s="20"/>
      <c r="DLV71" s="18"/>
      <c r="DMI71" s="20"/>
      <c r="DMJ71" s="18"/>
      <c r="DMW71" s="20"/>
      <c r="DMX71" s="18"/>
      <c r="DNK71" s="20"/>
      <c r="DNL71" s="18"/>
      <c r="DNY71" s="20"/>
      <c r="DNZ71" s="18"/>
      <c r="DOM71" s="20"/>
      <c r="DON71" s="18"/>
      <c r="DPA71" s="20"/>
      <c r="DPB71" s="18"/>
      <c r="DPO71" s="20"/>
      <c r="DPP71" s="18"/>
      <c r="DQC71" s="20"/>
      <c r="DQD71" s="18"/>
      <c r="DQQ71" s="20"/>
      <c r="DQR71" s="18"/>
      <c r="DRE71" s="20"/>
      <c r="DRF71" s="18"/>
      <c r="DRS71" s="20"/>
      <c r="DRT71" s="18"/>
      <c r="DSG71" s="20"/>
      <c r="DSH71" s="18"/>
      <c r="DSU71" s="20"/>
      <c r="DSV71" s="18"/>
      <c r="DTI71" s="20"/>
      <c r="DTJ71" s="18"/>
      <c r="DTW71" s="20"/>
      <c r="DTX71" s="18"/>
      <c r="DUK71" s="20"/>
      <c r="DUL71" s="18"/>
      <c r="DUY71" s="20"/>
      <c r="DUZ71" s="18"/>
      <c r="DVM71" s="20"/>
      <c r="DVN71" s="18"/>
      <c r="DWA71" s="20"/>
      <c r="DWB71" s="18"/>
      <c r="DWO71" s="20"/>
      <c r="DWP71" s="18"/>
      <c r="DXC71" s="20"/>
      <c r="DXD71" s="18"/>
      <c r="DXQ71" s="20"/>
      <c r="DXR71" s="18"/>
      <c r="DYE71" s="20"/>
      <c r="DYF71" s="18"/>
      <c r="DYS71" s="20"/>
      <c r="DYT71" s="18"/>
      <c r="DZG71" s="20"/>
      <c r="DZH71" s="18"/>
      <c r="DZU71" s="20"/>
      <c r="DZV71" s="18"/>
      <c r="EAI71" s="20"/>
      <c r="EAJ71" s="18"/>
      <c r="EAW71" s="20"/>
      <c r="EAX71" s="18"/>
      <c r="EBK71" s="20"/>
      <c r="EBL71" s="18"/>
      <c r="EBY71" s="20"/>
      <c r="EBZ71" s="18"/>
      <c r="ECM71" s="20"/>
      <c r="ECN71" s="18"/>
      <c r="EDA71" s="20"/>
      <c r="EDB71" s="18"/>
      <c r="EDO71" s="20"/>
      <c r="EDP71" s="18"/>
      <c r="EEC71" s="20"/>
      <c r="EED71" s="18"/>
      <c r="EEQ71" s="20"/>
      <c r="EER71" s="18"/>
      <c r="EFE71" s="20"/>
      <c r="EFF71" s="18"/>
      <c r="EFS71" s="20"/>
      <c r="EFT71" s="18"/>
      <c r="EGG71" s="20"/>
      <c r="EGH71" s="18"/>
      <c r="EGU71" s="20"/>
      <c r="EGV71" s="18"/>
      <c r="EHI71" s="20"/>
      <c r="EHJ71" s="18"/>
      <c r="EHW71" s="20"/>
      <c r="EHX71" s="18"/>
      <c r="EIK71" s="20"/>
      <c r="EIL71" s="18"/>
      <c r="EIY71" s="20"/>
      <c r="EIZ71" s="18"/>
      <c r="EJM71" s="20"/>
      <c r="EJN71" s="18"/>
      <c r="EKA71" s="20"/>
      <c r="EKB71" s="18"/>
      <c r="EKO71" s="20"/>
      <c r="EKP71" s="18"/>
      <c r="ELC71" s="20"/>
      <c r="ELD71" s="18"/>
      <c r="ELQ71" s="20"/>
      <c r="ELR71" s="18"/>
      <c r="EME71" s="20"/>
      <c r="EMF71" s="18"/>
      <c r="EMS71" s="20"/>
      <c r="EMT71" s="18"/>
      <c r="ENG71" s="20"/>
      <c r="ENH71" s="18"/>
      <c r="ENU71" s="20"/>
      <c r="ENV71" s="18"/>
      <c r="EOI71" s="20"/>
      <c r="EOJ71" s="18"/>
      <c r="EOW71" s="20"/>
      <c r="EOX71" s="18"/>
      <c r="EPK71" s="20"/>
      <c r="EPL71" s="18"/>
      <c r="EPY71" s="20"/>
      <c r="EPZ71" s="18"/>
      <c r="EQM71" s="20"/>
      <c r="EQN71" s="18"/>
      <c r="ERA71" s="20"/>
      <c r="ERB71" s="18"/>
      <c r="ERO71" s="20"/>
      <c r="ERP71" s="18"/>
      <c r="ESC71" s="20"/>
      <c r="ESD71" s="18"/>
      <c r="ESQ71" s="20"/>
      <c r="ESR71" s="18"/>
      <c r="ETE71" s="20"/>
      <c r="ETF71" s="18"/>
      <c r="ETS71" s="20"/>
      <c r="ETT71" s="18"/>
      <c r="EUG71" s="20"/>
      <c r="EUH71" s="18"/>
      <c r="EUU71" s="20"/>
      <c r="EUV71" s="18"/>
      <c r="EVI71" s="20"/>
      <c r="EVJ71" s="18"/>
      <c r="EVW71" s="20"/>
      <c r="EVX71" s="18"/>
      <c r="EWK71" s="20"/>
      <c r="EWL71" s="18"/>
      <c r="EWY71" s="20"/>
      <c r="EWZ71" s="18"/>
      <c r="EXM71" s="20"/>
      <c r="EXN71" s="18"/>
      <c r="EYA71" s="20"/>
      <c r="EYB71" s="18"/>
      <c r="EYO71" s="20"/>
      <c r="EYP71" s="18"/>
      <c r="EZC71" s="20"/>
      <c r="EZD71" s="18"/>
      <c r="EZQ71" s="20"/>
      <c r="EZR71" s="18"/>
      <c r="FAE71" s="20"/>
      <c r="FAF71" s="18"/>
      <c r="FAS71" s="20"/>
      <c r="FAT71" s="18"/>
      <c r="FBG71" s="20"/>
      <c r="FBH71" s="18"/>
      <c r="FBU71" s="20"/>
      <c r="FBV71" s="18"/>
      <c r="FCI71" s="20"/>
      <c r="FCJ71" s="18"/>
      <c r="FCW71" s="20"/>
      <c r="FCX71" s="18"/>
      <c r="FDK71" s="20"/>
      <c r="FDL71" s="18"/>
      <c r="FDY71" s="20"/>
      <c r="FDZ71" s="18"/>
      <c r="FEM71" s="20"/>
      <c r="FEN71" s="18"/>
      <c r="FFA71" s="20"/>
      <c r="FFB71" s="18"/>
      <c r="FFO71" s="20"/>
      <c r="FFP71" s="18"/>
      <c r="FGC71" s="20"/>
      <c r="FGD71" s="18"/>
      <c r="FGQ71" s="20"/>
      <c r="FGR71" s="18"/>
      <c r="FHE71" s="20"/>
      <c r="FHF71" s="18"/>
      <c r="FHS71" s="20"/>
      <c r="FHT71" s="18"/>
      <c r="FIG71" s="20"/>
      <c r="FIH71" s="18"/>
      <c r="FIU71" s="20"/>
      <c r="FIV71" s="18"/>
      <c r="FJI71" s="20"/>
      <c r="FJJ71" s="18"/>
      <c r="FJW71" s="20"/>
      <c r="FJX71" s="18"/>
      <c r="FKK71" s="20"/>
      <c r="FKL71" s="18"/>
      <c r="FKY71" s="20"/>
      <c r="FKZ71" s="18"/>
      <c r="FLM71" s="20"/>
      <c r="FLN71" s="18"/>
      <c r="FMA71" s="20"/>
      <c r="FMB71" s="18"/>
      <c r="FMO71" s="20"/>
      <c r="FMP71" s="18"/>
      <c r="FNC71" s="20"/>
      <c r="FND71" s="18"/>
      <c r="FNQ71" s="20"/>
      <c r="FNR71" s="18"/>
      <c r="FOE71" s="20"/>
      <c r="FOF71" s="18"/>
      <c r="FOS71" s="20"/>
      <c r="FOT71" s="18"/>
      <c r="FPG71" s="20"/>
      <c r="FPH71" s="18"/>
      <c r="FPU71" s="20"/>
      <c r="FPV71" s="18"/>
      <c r="FQI71" s="20"/>
      <c r="FQJ71" s="18"/>
      <c r="FQW71" s="20"/>
      <c r="FQX71" s="18"/>
      <c r="FRK71" s="20"/>
      <c r="FRL71" s="18"/>
      <c r="FRY71" s="20"/>
      <c r="FRZ71" s="18"/>
      <c r="FSM71" s="20"/>
      <c r="FSN71" s="18"/>
      <c r="FTA71" s="20"/>
      <c r="FTB71" s="18"/>
      <c r="FTO71" s="20"/>
      <c r="FTP71" s="18"/>
      <c r="FUC71" s="20"/>
      <c r="FUD71" s="18"/>
      <c r="FUQ71" s="20"/>
      <c r="FUR71" s="18"/>
      <c r="FVE71" s="20"/>
      <c r="FVF71" s="18"/>
      <c r="FVS71" s="20"/>
      <c r="FVT71" s="18"/>
      <c r="FWG71" s="20"/>
      <c r="FWH71" s="18"/>
      <c r="FWU71" s="20"/>
      <c r="FWV71" s="18"/>
      <c r="FXI71" s="20"/>
      <c r="FXJ71" s="18"/>
      <c r="FXW71" s="20"/>
      <c r="FXX71" s="18"/>
      <c r="FYK71" s="20"/>
      <c r="FYL71" s="18"/>
      <c r="FYY71" s="20"/>
      <c r="FYZ71" s="18"/>
      <c r="FZM71" s="20"/>
      <c r="FZN71" s="18"/>
      <c r="GAA71" s="20"/>
      <c r="GAB71" s="18"/>
      <c r="GAO71" s="20"/>
      <c r="GAP71" s="18"/>
      <c r="GBC71" s="20"/>
      <c r="GBD71" s="18"/>
      <c r="GBQ71" s="20"/>
      <c r="GBR71" s="18"/>
      <c r="GCE71" s="20"/>
      <c r="GCF71" s="18"/>
      <c r="GCS71" s="20"/>
      <c r="GCT71" s="18"/>
      <c r="GDG71" s="20"/>
      <c r="GDH71" s="18"/>
      <c r="GDU71" s="20"/>
      <c r="GDV71" s="18"/>
      <c r="GEI71" s="20"/>
      <c r="GEJ71" s="18"/>
      <c r="GEW71" s="20"/>
      <c r="GEX71" s="18"/>
      <c r="GFK71" s="20"/>
      <c r="GFL71" s="18"/>
      <c r="GFY71" s="20"/>
      <c r="GFZ71" s="18"/>
      <c r="GGM71" s="20"/>
      <c r="GGN71" s="18"/>
      <c r="GHA71" s="20"/>
      <c r="GHB71" s="18"/>
      <c r="GHO71" s="20"/>
      <c r="GHP71" s="18"/>
      <c r="GIC71" s="20"/>
      <c r="GID71" s="18"/>
      <c r="GIQ71" s="20"/>
      <c r="GIR71" s="18"/>
      <c r="GJE71" s="20"/>
      <c r="GJF71" s="18"/>
      <c r="GJS71" s="20"/>
      <c r="GJT71" s="18"/>
      <c r="GKG71" s="20"/>
      <c r="GKH71" s="18"/>
      <c r="GKU71" s="20"/>
      <c r="GKV71" s="18"/>
      <c r="GLI71" s="20"/>
      <c r="GLJ71" s="18"/>
      <c r="GLW71" s="20"/>
      <c r="GLX71" s="18"/>
      <c r="GMK71" s="20"/>
      <c r="GML71" s="18"/>
      <c r="GMY71" s="20"/>
      <c r="GMZ71" s="18"/>
      <c r="GNM71" s="20"/>
      <c r="GNN71" s="18"/>
      <c r="GOA71" s="20"/>
      <c r="GOB71" s="18"/>
      <c r="GOO71" s="20"/>
      <c r="GOP71" s="18"/>
      <c r="GPC71" s="20"/>
      <c r="GPD71" s="18"/>
      <c r="GPQ71" s="20"/>
      <c r="GPR71" s="18"/>
      <c r="GQE71" s="20"/>
      <c r="GQF71" s="18"/>
      <c r="GQS71" s="20"/>
      <c r="GQT71" s="18"/>
      <c r="GRG71" s="20"/>
      <c r="GRH71" s="18"/>
      <c r="GRU71" s="20"/>
      <c r="GRV71" s="18"/>
      <c r="GSI71" s="20"/>
      <c r="GSJ71" s="18"/>
      <c r="GSW71" s="20"/>
      <c r="GSX71" s="18"/>
      <c r="GTK71" s="20"/>
      <c r="GTL71" s="18"/>
      <c r="GTY71" s="20"/>
      <c r="GTZ71" s="18"/>
      <c r="GUM71" s="20"/>
      <c r="GUN71" s="18"/>
      <c r="GVA71" s="20"/>
      <c r="GVB71" s="18"/>
      <c r="GVO71" s="20"/>
      <c r="GVP71" s="18"/>
      <c r="GWC71" s="20"/>
      <c r="GWD71" s="18"/>
      <c r="GWQ71" s="20"/>
      <c r="GWR71" s="18"/>
      <c r="GXE71" s="20"/>
      <c r="GXF71" s="18"/>
      <c r="GXS71" s="20"/>
      <c r="GXT71" s="18"/>
      <c r="GYG71" s="20"/>
      <c r="GYH71" s="18"/>
      <c r="GYU71" s="20"/>
      <c r="GYV71" s="18"/>
      <c r="GZI71" s="20"/>
      <c r="GZJ71" s="18"/>
      <c r="GZW71" s="20"/>
      <c r="GZX71" s="18"/>
      <c r="HAK71" s="20"/>
      <c r="HAL71" s="18"/>
      <c r="HAY71" s="20"/>
      <c r="HAZ71" s="18"/>
      <c r="HBM71" s="20"/>
      <c r="HBN71" s="18"/>
      <c r="HCA71" s="20"/>
      <c r="HCB71" s="18"/>
      <c r="HCO71" s="20"/>
      <c r="HCP71" s="18"/>
      <c r="HDC71" s="20"/>
      <c r="HDD71" s="18"/>
      <c r="HDQ71" s="20"/>
      <c r="HDR71" s="18"/>
      <c r="HEE71" s="20"/>
      <c r="HEF71" s="18"/>
      <c r="HES71" s="20"/>
      <c r="HET71" s="18"/>
      <c r="HFG71" s="20"/>
      <c r="HFH71" s="18"/>
      <c r="HFU71" s="20"/>
      <c r="HFV71" s="18"/>
      <c r="HGI71" s="20"/>
      <c r="HGJ71" s="18"/>
      <c r="HGW71" s="20"/>
      <c r="HGX71" s="18"/>
      <c r="HHK71" s="20"/>
      <c r="HHL71" s="18"/>
      <c r="HHY71" s="20"/>
      <c r="HHZ71" s="18"/>
      <c r="HIM71" s="20"/>
      <c r="HIN71" s="18"/>
      <c r="HJA71" s="20"/>
      <c r="HJB71" s="18"/>
      <c r="HJO71" s="20"/>
      <c r="HJP71" s="18"/>
      <c r="HKC71" s="20"/>
      <c r="HKD71" s="18"/>
      <c r="HKQ71" s="20"/>
      <c r="HKR71" s="18"/>
      <c r="HLE71" s="20"/>
      <c r="HLF71" s="18"/>
      <c r="HLS71" s="20"/>
      <c r="HLT71" s="18"/>
      <c r="HMG71" s="20"/>
      <c r="HMH71" s="18"/>
      <c r="HMU71" s="20"/>
      <c r="HMV71" s="18"/>
      <c r="HNI71" s="20"/>
      <c r="HNJ71" s="18"/>
      <c r="HNW71" s="20"/>
      <c r="HNX71" s="18"/>
      <c r="HOK71" s="20"/>
      <c r="HOL71" s="18"/>
      <c r="HOY71" s="20"/>
      <c r="HOZ71" s="18"/>
      <c r="HPM71" s="20"/>
      <c r="HPN71" s="18"/>
      <c r="HQA71" s="20"/>
      <c r="HQB71" s="18"/>
      <c r="HQO71" s="20"/>
      <c r="HQP71" s="18"/>
      <c r="HRC71" s="20"/>
      <c r="HRD71" s="18"/>
      <c r="HRQ71" s="20"/>
      <c r="HRR71" s="18"/>
      <c r="HSE71" s="20"/>
      <c r="HSF71" s="18"/>
      <c r="HSS71" s="20"/>
      <c r="HST71" s="18"/>
      <c r="HTG71" s="20"/>
      <c r="HTH71" s="18"/>
      <c r="HTU71" s="20"/>
      <c r="HTV71" s="18"/>
      <c r="HUI71" s="20"/>
      <c r="HUJ71" s="18"/>
      <c r="HUW71" s="20"/>
      <c r="HUX71" s="18"/>
      <c r="HVK71" s="20"/>
      <c r="HVL71" s="18"/>
      <c r="HVY71" s="20"/>
      <c r="HVZ71" s="18"/>
      <c r="HWM71" s="20"/>
      <c r="HWN71" s="18"/>
      <c r="HXA71" s="20"/>
      <c r="HXB71" s="18"/>
      <c r="HXO71" s="20"/>
      <c r="HXP71" s="18"/>
      <c r="HYC71" s="20"/>
      <c r="HYD71" s="18"/>
      <c r="HYQ71" s="20"/>
      <c r="HYR71" s="18"/>
      <c r="HZE71" s="20"/>
      <c r="HZF71" s="18"/>
      <c r="HZS71" s="20"/>
      <c r="HZT71" s="18"/>
      <c r="IAG71" s="20"/>
      <c r="IAH71" s="18"/>
      <c r="IAU71" s="20"/>
      <c r="IAV71" s="18"/>
      <c r="IBI71" s="20"/>
      <c r="IBJ71" s="18"/>
      <c r="IBW71" s="20"/>
      <c r="IBX71" s="18"/>
      <c r="ICK71" s="20"/>
      <c r="ICL71" s="18"/>
      <c r="ICY71" s="20"/>
      <c r="ICZ71" s="18"/>
      <c r="IDM71" s="20"/>
      <c r="IDN71" s="18"/>
      <c r="IEA71" s="20"/>
      <c r="IEB71" s="18"/>
      <c r="IEO71" s="20"/>
      <c r="IEP71" s="18"/>
      <c r="IFC71" s="20"/>
      <c r="IFD71" s="18"/>
      <c r="IFQ71" s="20"/>
      <c r="IFR71" s="18"/>
      <c r="IGE71" s="20"/>
      <c r="IGF71" s="18"/>
      <c r="IGS71" s="20"/>
      <c r="IGT71" s="18"/>
      <c r="IHG71" s="20"/>
      <c r="IHH71" s="18"/>
      <c r="IHU71" s="20"/>
      <c r="IHV71" s="18"/>
      <c r="III71" s="20"/>
      <c r="IIJ71" s="18"/>
      <c r="IIW71" s="20"/>
      <c r="IIX71" s="18"/>
      <c r="IJK71" s="20"/>
      <c r="IJL71" s="18"/>
      <c r="IJY71" s="20"/>
      <c r="IJZ71" s="18"/>
      <c r="IKM71" s="20"/>
      <c r="IKN71" s="18"/>
      <c r="ILA71" s="20"/>
      <c r="ILB71" s="18"/>
      <c r="ILO71" s="20"/>
      <c r="ILP71" s="18"/>
      <c r="IMC71" s="20"/>
      <c r="IMD71" s="18"/>
      <c r="IMQ71" s="20"/>
      <c r="IMR71" s="18"/>
      <c r="INE71" s="20"/>
      <c r="INF71" s="18"/>
      <c r="INS71" s="20"/>
      <c r="INT71" s="18"/>
      <c r="IOG71" s="20"/>
      <c r="IOH71" s="18"/>
      <c r="IOU71" s="20"/>
      <c r="IOV71" s="18"/>
      <c r="IPI71" s="20"/>
      <c r="IPJ71" s="18"/>
      <c r="IPW71" s="20"/>
      <c r="IPX71" s="18"/>
      <c r="IQK71" s="20"/>
      <c r="IQL71" s="18"/>
      <c r="IQY71" s="20"/>
      <c r="IQZ71" s="18"/>
      <c r="IRM71" s="20"/>
      <c r="IRN71" s="18"/>
      <c r="ISA71" s="20"/>
      <c r="ISB71" s="18"/>
      <c r="ISO71" s="20"/>
      <c r="ISP71" s="18"/>
      <c r="ITC71" s="20"/>
      <c r="ITD71" s="18"/>
      <c r="ITQ71" s="20"/>
      <c r="ITR71" s="18"/>
      <c r="IUE71" s="20"/>
      <c r="IUF71" s="18"/>
      <c r="IUS71" s="20"/>
      <c r="IUT71" s="18"/>
      <c r="IVG71" s="20"/>
      <c r="IVH71" s="18"/>
      <c r="IVU71" s="20"/>
      <c r="IVV71" s="18"/>
      <c r="IWI71" s="20"/>
      <c r="IWJ71" s="18"/>
      <c r="IWW71" s="20"/>
      <c r="IWX71" s="18"/>
      <c r="IXK71" s="20"/>
      <c r="IXL71" s="18"/>
      <c r="IXY71" s="20"/>
      <c r="IXZ71" s="18"/>
      <c r="IYM71" s="20"/>
      <c r="IYN71" s="18"/>
      <c r="IZA71" s="20"/>
      <c r="IZB71" s="18"/>
      <c r="IZO71" s="20"/>
      <c r="IZP71" s="18"/>
      <c r="JAC71" s="20"/>
      <c r="JAD71" s="18"/>
      <c r="JAQ71" s="20"/>
      <c r="JAR71" s="18"/>
      <c r="JBE71" s="20"/>
      <c r="JBF71" s="18"/>
      <c r="JBS71" s="20"/>
      <c r="JBT71" s="18"/>
      <c r="JCG71" s="20"/>
      <c r="JCH71" s="18"/>
      <c r="JCU71" s="20"/>
      <c r="JCV71" s="18"/>
      <c r="JDI71" s="20"/>
      <c r="JDJ71" s="18"/>
      <c r="JDW71" s="20"/>
      <c r="JDX71" s="18"/>
      <c r="JEK71" s="20"/>
      <c r="JEL71" s="18"/>
      <c r="JEY71" s="20"/>
      <c r="JEZ71" s="18"/>
      <c r="JFM71" s="20"/>
      <c r="JFN71" s="18"/>
      <c r="JGA71" s="20"/>
      <c r="JGB71" s="18"/>
      <c r="JGO71" s="20"/>
      <c r="JGP71" s="18"/>
      <c r="JHC71" s="20"/>
      <c r="JHD71" s="18"/>
      <c r="JHQ71" s="20"/>
      <c r="JHR71" s="18"/>
      <c r="JIE71" s="20"/>
      <c r="JIF71" s="18"/>
      <c r="JIS71" s="20"/>
      <c r="JIT71" s="18"/>
      <c r="JJG71" s="20"/>
      <c r="JJH71" s="18"/>
      <c r="JJU71" s="20"/>
      <c r="JJV71" s="18"/>
      <c r="JKI71" s="20"/>
      <c r="JKJ71" s="18"/>
      <c r="JKW71" s="20"/>
      <c r="JKX71" s="18"/>
      <c r="JLK71" s="20"/>
      <c r="JLL71" s="18"/>
      <c r="JLY71" s="20"/>
      <c r="JLZ71" s="18"/>
      <c r="JMM71" s="20"/>
      <c r="JMN71" s="18"/>
      <c r="JNA71" s="20"/>
      <c r="JNB71" s="18"/>
      <c r="JNO71" s="20"/>
      <c r="JNP71" s="18"/>
      <c r="JOC71" s="20"/>
      <c r="JOD71" s="18"/>
      <c r="JOQ71" s="20"/>
      <c r="JOR71" s="18"/>
      <c r="JPE71" s="20"/>
      <c r="JPF71" s="18"/>
      <c r="JPS71" s="20"/>
      <c r="JPT71" s="18"/>
      <c r="JQG71" s="20"/>
      <c r="JQH71" s="18"/>
      <c r="JQU71" s="20"/>
      <c r="JQV71" s="18"/>
      <c r="JRI71" s="20"/>
      <c r="JRJ71" s="18"/>
      <c r="JRW71" s="20"/>
      <c r="JRX71" s="18"/>
      <c r="JSK71" s="20"/>
      <c r="JSL71" s="18"/>
      <c r="JSY71" s="20"/>
      <c r="JSZ71" s="18"/>
      <c r="JTM71" s="20"/>
      <c r="JTN71" s="18"/>
      <c r="JUA71" s="20"/>
      <c r="JUB71" s="18"/>
      <c r="JUO71" s="20"/>
      <c r="JUP71" s="18"/>
      <c r="JVC71" s="20"/>
      <c r="JVD71" s="18"/>
      <c r="JVQ71" s="20"/>
      <c r="JVR71" s="18"/>
      <c r="JWE71" s="20"/>
      <c r="JWF71" s="18"/>
      <c r="JWS71" s="20"/>
      <c r="JWT71" s="18"/>
      <c r="JXG71" s="20"/>
      <c r="JXH71" s="18"/>
      <c r="JXU71" s="20"/>
      <c r="JXV71" s="18"/>
      <c r="JYI71" s="20"/>
      <c r="JYJ71" s="18"/>
      <c r="JYW71" s="20"/>
      <c r="JYX71" s="18"/>
      <c r="JZK71" s="20"/>
      <c r="JZL71" s="18"/>
      <c r="JZY71" s="20"/>
      <c r="JZZ71" s="18"/>
      <c r="KAM71" s="20"/>
      <c r="KAN71" s="18"/>
      <c r="KBA71" s="20"/>
      <c r="KBB71" s="18"/>
      <c r="KBO71" s="20"/>
      <c r="KBP71" s="18"/>
      <c r="KCC71" s="20"/>
      <c r="KCD71" s="18"/>
      <c r="KCQ71" s="20"/>
      <c r="KCR71" s="18"/>
      <c r="KDE71" s="20"/>
      <c r="KDF71" s="18"/>
      <c r="KDS71" s="20"/>
      <c r="KDT71" s="18"/>
      <c r="KEG71" s="20"/>
      <c r="KEH71" s="18"/>
      <c r="KEU71" s="20"/>
      <c r="KEV71" s="18"/>
      <c r="KFI71" s="20"/>
      <c r="KFJ71" s="18"/>
      <c r="KFW71" s="20"/>
      <c r="KFX71" s="18"/>
      <c r="KGK71" s="20"/>
      <c r="KGL71" s="18"/>
      <c r="KGY71" s="20"/>
      <c r="KGZ71" s="18"/>
      <c r="KHM71" s="20"/>
      <c r="KHN71" s="18"/>
      <c r="KIA71" s="20"/>
      <c r="KIB71" s="18"/>
      <c r="KIO71" s="20"/>
      <c r="KIP71" s="18"/>
      <c r="KJC71" s="20"/>
      <c r="KJD71" s="18"/>
      <c r="KJQ71" s="20"/>
      <c r="KJR71" s="18"/>
      <c r="KKE71" s="20"/>
      <c r="KKF71" s="18"/>
      <c r="KKS71" s="20"/>
      <c r="KKT71" s="18"/>
      <c r="KLG71" s="20"/>
      <c r="KLH71" s="18"/>
      <c r="KLU71" s="20"/>
      <c r="KLV71" s="18"/>
      <c r="KMI71" s="20"/>
      <c r="KMJ71" s="18"/>
      <c r="KMW71" s="20"/>
      <c r="KMX71" s="18"/>
      <c r="KNK71" s="20"/>
      <c r="KNL71" s="18"/>
      <c r="KNY71" s="20"/>
      <c r="KNZ71" s="18"/>
      <c r="KOM71" s="20"/>
      <c r="KON71" s="18"/>
      <c r="KPA71" s="20"/>
      <c r="KPB71" s="18"/>
      <c r="KPO71" s="20"/>
      <c r="KPP71" s="18"/>
      <c r="KQC71" s="20"/>
      <c r="KQD71" s="18"/>
      <c r="KQQ71" s="20"/>
      <c r="KQR71" s="18"/>
      <c r="KRE71" s="20"/>
      <c r="KRF71" s="18"/>
      <c r="KRS71" s="20"/>
      <c r="KRT71" s="18"/>
      <c r="KSG71" s="20"/>
      <c r="KSH71" s="18"/>
      <c r="KSU71" s="20"/>
      <c r="KSV71" s="18"/>
      <c r="KTI71" s="20"/>
      <c r="KTJ71" s="18"/>
      <c r="KTW71" s="20"/>
      <c r="KTX71" s="18"/>
      <c r="KUK71" s="20"/>
      <c r="KUL71" s="18"/>
      <c r="KUY71" s="20"/>
      <c r="KUZ71" s="18"/>
      <c r="KVM71" s="20"/>
      <c r="KVN71" s="18"/>
      <c r="KWA71" s="20"/>
      <c r="KWB71" s="18"/>
      <c r="KWO71" s="20"/>
      <c r="KWP71" s="18"/>
      <c r="KXC71" s="20"/>
      <c r="KXD71" s="18"/>
      <c r="KXQ71" s="20"/>
      <c r="KXR71" s="18"/>
      <c r="KYE71" s="20"/>
      <c r="KYF71" s="18"/>
      <c r="KYS71" s="20"/>
      <c r="KYT71" s="18"/>
      <c r="KZG71" s="20"/>
      <c r="KZH71" s="18"/>
      <c r="KZU71" s="20"/>
      <c r="KZV71" s="18"/>
      <c r="LAI71" s="20"/>
      <c r="LAJ71" s="18"/>
      <c r="LAW71" s="20"/>
      <c r="LAX71" s="18"/>
      <c r="LBK71" s="20"/>
      <c r="LBL71" s="18"/>
      <c r="LBY71" s="20"/>
      <c r="LBZ71" s="18"/>
      <c r="LCM71" s="20"/>
      <c r="LCN71" s="18"/>
      <c r="LDA71" s="20"/>
      <c r="LDB71" s="18"/>
      <c r="LDO71" s="20"/>
      <c r="LDP71" s="18"/>
      <c r="LEC71" s="20"/>
      <c r="LED71" s="18"/>
      <c r="LEQ71" s="20"/>
      <c r="LER71" s="18"/>
      <c r="LFE71" s="20"/>
      <c r="LFF71" s="18"/>
      <c r="LFS71" s="20"/>
      <c r="LFT71" s="18"/>
      <c r="LGG71" s="20"/>
      <c r="LGH71" s="18"/>
      <c r="LGU71" s="20"/>
      <c r="LGV71" s="18"/>
      <c r="LHI71" s="20"/>
      <c r="LHJ71" s="18"/>
      <c r="LHW71" s="20"/>
      <c r="LHX71" s="18"/>
      <c r="LIK71" s="20"/>
      <c r="LIL71" s="18"/>
      <c r="LIY71" s="20"/>
      <c r="LIZ71" s="18"/>
      <c r="LJM71" s="20"/>
      <c r="LJN71" s="18"/>
      <c r="LKA71" s="20"/>
      <c r="LKB71" s="18"/>
      <c r="LKO71" s="20"/>
      <c r="LKP71" s="18"/>
      <c r="LLC71" s="20"/>
      <c r="LLD71" s="18"/>
      <c r="LLQ71" s="20"/>
      <c r="LLR71" s="18"/>
      <c r="LME71" s="20"/>
      <c r="LMF71" s="18"/>
      <c r="LMS71" s="20"/>
      <c r="LMT71" s="18"/>
      <c r="LNG71" s="20"/>
      <c r="LNH71" s="18"/>
      <c r="LNU71" s="20"/>
      <c r="LNV71" s="18"/>
      <c r="LOI71" s="20"/>
      <c r="LOJ71" s="18"/>
      <c r="LOW71" s="20"/>
      <c r="LOX71" s="18"/>
      <c r="LPK71" s="20"/>
      <c r="LPL71" s="18"/>
      <c r="LPY71" s="20"/>
      <c r="LPZ71" s="18"/>
      <c r="LQM71" s="20"/>
      <c r="LQN71" s="18"/>
      <c r="LRA71" s="20"/>
      <c r="LRB71" s="18"/>
      <c r="LRO71" s="20"/>
      <c r="LRP71" s="18"/>
      <c r="LSC71" s="20"/>
      <c r="LSD71" s="18"/>
      <c r="LSQ71" s="20"/>
      <c r="LSR71" s="18"/>
      <c r="LTE71" s="20"/>
      <c r="LTF71" s="18"/>
      <c r="LTS71" s="20"/>
      <c r="LTT71" s="18"/>
      <c r="LUG71" s="20"/>
      <c r="LUH71" s="18"/>
      <c r="LUU71" s="20"/>
      <c r="LUV71" s="18"/>
      <c r="LVI71" s="20"/>
      <c r="LVJ71" s="18"/>
      <c r="LVW71" s="20"/>
      <c r="LVX71" s="18"/>
      <c r="LWK71" s="20"/>
      <c r="LWL71" s="18"/>
      <c r="LWY71" s="20"/>
      <c r="LWZ71" s="18"/>
      <c r="LXM71" s="20"/>
      <c r="LXN71" s="18"/>
      <c r="LYA71" s="20"/>
      <c r="LYB71" s="18"/>
      <c r="LYO71" s="20"/>
      <c r="LYP71" s="18"/>
      <c r="LZC71" s="20"/>
      <c r="LZD71" s="18"/>
      <c r="LZQ71" s="20"/>
      <c r="LZR71" s="18"/>
      <c r="MAE71" s="20"/>
      <c r="MAF71" s="18"/>
      <c r="MAS71" s="20"/>
      <c r="MAT71" s="18"/>
      <c r="MBG71" s="20"/>
      <c r="MBH71" s="18"/>
      <c r="MBU71" s="20"/>
      <c r="MBV71" s="18"/>
      <c r="MCI71" s="20"/>
      <c r="MCJ71" s="18"/>
      <c r="MCW71" s="20"/>
      <c r="MCX71" s="18"/>
      <c r="MDK71" s="20"/>
      <c r="MDL71" s="18"/>
      <c r="MDY71" s="20"/>
      <c r="MDZ71" s="18"/>
      <c r="MEM71" s="20"/>
      <c r="MEN71" s="18"/>
      <c r="MFA71" s="20"/>
      <c r="MFB71" s="18"/>
      <c r="MFO71" s="20"/>
      <c r="MFP71" s="18"/>
      <c r="MGC71" s="20"/>
      <c r="MGD71" s="18"/>
      <c r="MGQ71" s="20"/>
      <c r="MGR71" s="18"/>
      <c r="MHE71" s="20"/>
      <c r="MHF71" s="18"/>
      <c r="MHS71" s="20"/>
      <c r="MHT71" s="18"/>
      <c r="MIG71" s="20"/>
      <c r="MIH71" s="18"/>
      <c r="MIU71" s="20"/>
      <c r="MIV71" s="18"/>
      <c r="MJI71" s="20"/>
      <c r="MJJ71" s="18"/>
      <c r="MJW71" s="20"/>
      <c r="MJX71" s="18"/>
      <c r="MKK71" s="20"/>
      <c r="MKL71" s="18"/>
      <c r="MKY71" s="20"/>
      <c r="MKZ71" s="18"/>
      <c r="MLM71" s="20"/>
      <c r="MLN71" s="18"/>
      <c r="MMA71" s="20"/>
      <c r="MMB71" s="18"/>
      <c r="MMO71" s="20"/>
      <c r="MMP71" s="18"/>
      <c r="MNC71" s="20"/>
      <c r="MND71" s="18"/>
      <c r="MNQ71" s="20"/>
      <c r="MNR71" s="18"/>
      <c r="MOE71" s="20"/>
      <c r="MOF71" s="18"/>
      <c r="MOS71" s="20"/>
      <c r="MOT71" s="18"/>
      <c r="MPG71" s="20"/>
      <c r="MPH71" s="18"/>
      <c r="MPU71" s="20"/>
      <c r="MPV71" s="18"/>
      <c r="MQI71" s="20"/>
      <c r="MQJ71" s="18"/>
      <c r="MQW71" s="20"/>
      <c r="MQX71" s="18"/>
      <c r="MRK71" s="20"/>
      <c r="MRL71" s="18"/>
      <c r="MRY71" s="20"/>
      <c r="MRZ71" s="18"/>
      <c r="MSM71" s="20"/>
      <c r="MSN71" s="18"/>
      <c r="MTA71" s="20"/>
      <c r="MTB71" s="18"/>
      <c r="MTO71" s="20"/>
      <c r="MTP71" s="18"/>
      <c r="MUC71" s="20"/>
      <c r="MUD71" s="18"/>
      <c r="MUQ71" s="20"/>
      <c r="MUR71" s="18"/>
      <c r="MVE71" s="20"/>
      <c r="MVF71" s="18"/>
      <c r="MVS71" s="20"/>
      <c r="MVT71" s="18"/>
      <c r="MWG71" s="20"/>
      <c r="MWH71" s="18"/>
      <c r="MWU71" s="20"/>
      <c r="MWV71" s="18"/>
      <c r="MXI71" s="20"/>
      <c r="MXJ71" s="18"/>
      <c r="MXW71" s="20"/>
      <c r="MXX71" s="18"/>
      <c r="MYK71" s="20"/>
      <c r="MYL71" s="18"/>
      <c r="MYY71" s="20"/>
      <c r="MYZ71" s="18"/>
      <c r="MZM71" s="20"/>
      <c r="MZN71" s="18"/>
      <c r="NAA71" s="20"/>
      <c r="NAB71" s="18"/>
      <c r="NAO71" s="20"/>
      <c r="NAP71" s="18"/>
      <c r="NBC71" s="20"/>
      <c r="NBD71" s="18"/>
      <c r="NBQ71" s="20"/>
      <c r="NBR71" s="18"/>
      <c r="NCE71" s="20"/>
      <c r="NCF71" s="18"/>
      <c r="NCS71" s="20"/>
      <c r="NCT71" s="18"/>
      <c r="NDG71" s="20"/>
      <c r="NDH71" s="18"/>
      <c r="NDU71" s="20"/>
      <c r="NDV71" s="18"/>
      <c r="NEI71" s="20"/>
      <c r="NEJ71" s="18"/>
      <c r="NEW71" s="20"/>
      <c r="NEX71" s="18"/>
      <c r="NFK71" s="20"/>
      <c r="NFL71" s="18"/>
      <c r="NFY71" s="20"/>
      <c r="NFZ71" s="18"/>
      <c r="NGM71" s="20"/>
      <c r="NGN71" s="18"/>
      <c r="NHA71" s="20"/>
      <c r="NHB71" s="18"/>
      <c r="NHO71" s="20"/>
      <c r="NHP71" s="18"/>
      <c r="NIC71" s="20"/>
      <c r="NID71" s="18"/>
      <c r="NIQ71" s="20"/>
      <c r="NIR71" s="18"/>
      <c r="NJE71" s="20"/>
      <c r="NJF71" s="18"/>
      <c r="NJS71" s="20"/>
      <c r="NJT71" s="18"/>
      <c r="NKG71" s="20"/>
      <c r="NKH71" s="18"/>
      <c r="NKU71" s="20"/>
      <c r="NKV71" s="18"/>
      <c r="NLI71" s="20"/>
      <c r="NLJ71" s="18"/>
      <c r="NLW71" s="20"/>
      <c r="NLX71" s="18"/>
      <c r="NMK71" s="20"/>
      <c r="NML71" s="18"/>
      <c r="NMY71" s="20"/>
      <c r="NMZ71" s="18"/>
      <c r="NNM71" s="20"/>
      <c r="NNN71" s="18"/>
      <c r="NOA71" s="20"/>
      <c r="NOB71" s="18"/>
      <c r="NOO71" s="20"/>
      <c r="NOP71" s="18"/>
      <c r="NPC71" s="20"/>
      <c r="NPD71" s="18"/>
      <c r="NPQ71" s="20"/>
      <c r="NPR71" s="18"/>
      <c r="NQE71" s="20"/>
      <c r="NQF71" s="18"/>
      <c r="NQS71" s="20"/>
      <c r="NQT71" s="18"/>
      <c r="NRG71" s="20"/>
      <c r="NRH71" s="18"/>
      <c r="NRU71" s="20"/>
      <c r="NRV71" s="18"/>
      <c r="NSI71" s="20"/>
      <c r="NSJ71" s="18"/>
      <c r="NSW71" s="20"/>
      <c r="NSX71" s="18"/>
      <c r="NTK71" s="20"/>
      <c r="NTL71" s="18"/>
      <c r="NTY71" s="20"/>
      <c r="NTZ71" s="18"/>
      <c r="NUM71" s="20"/>
      <c r="NUN71" s="18"/>
      <c r="NVA71" s="20"/>
      <c r="NVB71" s="18"/>
      <c r="NVO71" s="20"/>
      <c r="NVP71" s="18"/>
      <c r="NWC71" s="20"/>
      <c r="NWD71" s="18"/>
      <c r="NWQ71" s="20"/>
      <c r="NWR71" s="18"/>
      <c r="NXE71" s="20"/>
      <c r="NXF71" s="18"/>
      <c r="NXS71" s="20"/>
      <c r="NXT71" s="18"/>
      <c r="NYG71" s="20"/>
      <c r="NYH71" s="18"/>
      <c r="NYU71" s="20"/>
      <c r="NYV71" s="18"/>
      <c r="NZI71" s="20"/>
      <c r="NZJ71" s="18"/>
      <c r="NZW71" s="20"/>
      <c r="NZX71" s="18"/>
      <c r="OAK71" s="20"/>
      <c r="OAL71" s="18"/>
      <c r="OAY71" s="20"/>
      <c r="OAZ71" s="18"/>
      <c r="OBM71" s="20"/>
      <c r="OBN71" s="18"/>
      <c r="OCA71" s="20"/>
      <c r="OCB71" s="18"/>
      <c r="OCO71" s="20"/>
      <c r="OCP71" s="18"/>
      <c r="ODC71" s="20"/>
      <c r="ODD71" s="18"/>
      <c r="ODQ71" s="20"/>
      <c r="ODR71" s="18"/>
      <c r="OEE71" s="20"/>
      <c r="OEF71" s="18"/>
      <c r="OES71" s="20"/>
      <c r="OET71" s="18"/>
      <c r="OFG71" s="20"/>
      <c r="OFH71" s="18"/>
      <c r="OFU71" s="20"/>
      <c r="OFV71" s="18"/>
      <c r="OGI71" s="20"/>
      <c r="OGJ71" s="18"/>
      <c r="OGW71" s="20"/>
      <c r="OGX71" s="18"/>
      <c r="OHK71" s="20"/>
      <c r="OHL71" s="18"/>
      <c r="OHY71" s="20"/>
      <c r="OHZ71" s="18"/>
      <c r="OIM71" s="20"/>
      <c r="OIN71" s="18"/>
      <c r="OJA71" s="20"/>
      <c r="OJB71" s="18"/>
      <c r="OJO71" s="20"/>
      <c r="OJP71" s="18"/>
      <c r="OKC71" s="20"/>
      <c r="OKD71" s="18"/>
      <c r="OKQ71" s="20"/>
      <c r="OKR71" s="18"/>
      <c r="OLE71" s="20"/>
      <c r="OLF71" s="18"/>
      <c r="OLS71" s="20"/>
      <c r="OLT71" s="18"/>
      <c r="OMG71" s="20"/>
      <c r="OMH71" s="18"/>
      <c r="OMU71" s="20"/>
      <c r="OMV71" s="18"/>
      <c r="ONI71" s="20"/>
      <c r="ONJ71" s="18"/>
      <c r="ONW71" s="20"/>
      <c r="ONX71" s="18"/>
      <c r="OOK71" s="20"/>
      <c r="OOL71" s="18"/>
      <c r="OOY71" s="20"/>
      <c r="OOZ71" s="18"/>
      <c r="OPM71" s="20"/>
      <c r="OPN71" s="18"/>
      <c r="OQA71" s="20"/>
      <c r="OQB71" s="18"/>
      <c r="OQO71" s="20"/>
      <c r="OQP71" s="18"/>
      <c r="ORC71" s="20"/>
      <c r="ORD71" s="18"/>
      <c r="ORQ71" s="20"/>
      <c r="ORR71" s="18"/>
      <c r="OSE71" s="20"/>
      <c r="OSF71" s="18"/>
      <c r="OSS71" s="20"/>
      <c r="OST71" s="18"/>
      <c r="OTG71" s="20"/>
      <c r="OTH71" s="18"/>
      <c r="OTU71" s="20"/>
      <c r="OTV71" s="18"/>
      <c r="OUI71" s="20"/>
      <c r="OUJ71" s="18"/>
      <c r="OUW71" s="20"/>
      <c r="OUX71" s="18"/>
      <c r="OVK71" s="20"/>
      <c r="OVL71" s="18"/>
      <c r="OVY71" s="20"/>
      <c r="OVZ71" s="18"/>
      <c r="OWM71" s="20"/>
      <c r="OWN71" s="18"/>
      <c r="OXA71" s="20"/>
      <c r="OXB71" s="18"/>
      <c r="OXO71" s="20"/>
      <c r="OXP71" s="18"/>
      <c r="OYC71" s="20"/>
      <c r="OYD71" s="18"/>
      <c r="OYQ71" s="20"/>
      <c r="OYR71" s="18"/>
      <c r="OZE71" s="20"/>
      <c r="OZF71" s="18"/>
      <c r="OZS71" s="20"/>
      <c r="OZT71" s="18"/>
      <c r="PAG71" s="20"/>
      <c r="PAH71" s="18"/>
      <c r="PAU71" s="20"/>
      <c r="PAV71" s="18"/>
      <c r="PBI71" s="20"/>
      <c r="PBJ71" s="18"/>
      <c r="PBW71" s="20"/>
      <c r="PBX71" s="18"/>
      <c r="PCK71" s="20"/>
      <c r="PCL71" s="18"/>
      <c r="PCY71" s="20"/>
      <c r="PCZ71" s="18"/>
      <c r="PDM71" s="20"/>
      <c r="PDN71" s="18"/>
      <c r="PEA71" s="20"/>
      <c r="PEB71" s="18"/>
      <c r="PEO71" s="20"/>
      <c r="PEP71" s="18"/>
      <c r="PFC71" s="20"/>
      <c r="PFD71" s="18"/>
      <c r="PFQ71" s="20"/>
      <c r="PFR71" s="18"/>
      <c r="PGE71" s="20"/>
      <c r="PGF71" s="18"/>
      <c r="PGS71" s="20"/>
      <c r="PGT71" s="18"/>
      <c r="PHG71" s="20"/>
      <c r="PHH71" s="18"/>
      <c r="PHU71" s="20"/>
      <c r="PHV71" s="18"/>
      <c r="PII71" s="20"/>
      <c r="PIJ71" s="18"/>
      <c r="PIW71" s="20"/>
      <c r="PIX71" s="18"/>
      <c r="PJK71" s="20"/>
      <c r="PJL71" s="18"/>
      <c r="PJY71" s="20"/>
      <c r="PJZ71" s="18"/>
      <c r="PKM71" s="20"/>
      <c r="PKN71" s="18"/>
      <c r="PLA71" s="20"/>
      <c r="PLB71" s="18"/>
      <c r="PLO71" s="20"/>
      <c r="PLP71" s="18"/>
      <c r="PMC71" s="20"/>
      <c r="PMD71" s="18"/>
      <c r="PMQ71" s="20"/>
      <c r="PMR71" s="18"/>
      <c r="PNE71" s="20"/>
      <c r="PNF71" s="18"/>
      <c r="PNS71" s="20"/>
      <c r="PNT71" s="18"/>
      <c r="POG71" s="20"/>
      <c r="POH71" s="18"/>
      <c r="POU71" s="20"/>
      <c r="POV71" s="18"/>
      <c r="PPI71" s="20"/>
      <c r="PPJ71" s="18"/>
      <c r="PPW71" s="20"/>
      <c r="PPX71" s="18"/>
      <c r="PQK71" s="20"/>
      <c r="PQL71" s="18"/>
      <c r="PQY71" s="20"/>
      <c r="PQZ71" s="18"/>
      <c r="PRM71" s="20"/>
      <c r="PRN71" s="18"/>
      <c r="PSA71" s="20"/>
      <c r="PSB71" s="18"/>
      <c r="PSO71" s="20"/>
      <c r="PSP71" s="18"/>
      <c r="PTC71" s="20"/>
      <c r="PTD71" s="18"/>
      <c r="PTQ71" s="20"/>
      <c r="PTR71" s="18"/>
      <c r="PUE71" s="20"/>
      <c r="PUF71" s="18"/>
      <c r="PUS71" s="20"/>
      <c r="PUT71" s="18"/>
      <c r="PVG71" s="20"/>
      <c r="PVH71" s="18"/>
      <c r="PVU71" s="20"/>
      <c r="PVV71" s="18"/>
      <c r="PWI71" s="20"/>
      <c r="PWJ71" s="18"/>
      <c r="PWW71" s="20"/>
      <c r="PWX71" s="18"/>
      <c r="PXK71" s="20"/>
      <c r="PXL71" s="18"/>
      <c r="PXY71" s="20"/>
      <c r="PXZ71" s="18"/>
      <c r="PYM71" s="20"/>
      <c r="PYN71" s="18"/>
      <c r="PZA71" s="20"/>
      <c r="PZB71" s="18"/>
      <c r="PZO71" s="20"/>
      <c r="PZP71" s="18"/>
      <c r="QAC71" s="20"/>
      <c r="QAD71" s="18"/>
      <c r="QAQ71" s="20"/>
      <c r="QAR71" s="18"/>
      <c r="QBE71" s="20"/>
      <c r="QBF71" s="18"/>
      <c r="QBS71" s="20"/>
      <c r="QBT71" s="18"/>
      <c r="QCG71" s="20"/>
      <c r="QCH71" s="18"/>
      <c r="QCU71" s="20"/>
      <c r="QCV71" s="18"/>
      <c r="QDI71" s="20"/>
      <c r="QDJ71" s="18"/>
      <c r="QDW71" s="20"/>
      <c r="QDX71" s="18"/>
      <c r="QEK71" s="20"/>
      <c r="QEL71" s="18"/>
      <c r="QEY71" s="20"/>
      <c r="QEZ71" s="18"/>
      <c r="QFM71" s="20"/>
      <c r="QFN71" s="18"/>
      <c r="QGA71" s="20"/>
      <c r="QGB71" s="18"/>
      <c r="QGO71" s="20"/>
      <c r="QGP71" s="18"/>
      <c r="QHC71" s="20"/>
      <c r="QHD71" s="18"/>
      <c r="QHQ71" s="20"/>
      <c r="QHR71" s="18"/>
      <c r="QIE71" s="20"/>
      <c r="QIF71" s="18"/>
      <c r="QIS71" s="20"/>
      <c r="QIT71" s="18"/>
      <c r="QJG71" s="20"/>
      <c r="QJH71" s="18"/>
      <c r="QJU71" s="20"/>
      <c r="QJV71" s="18"/>
      <c r="QKI71" s="20"/>
      <c r="QKJ71" s="18"/>
      <c r="QKW71" s="20"/>
      <c r="QKX71" s="18"/>
      <c r="QLK71" s="20"/>
      <c r="QLL71" s="18"/>
      <c r="QLY71" s="20"/>
      <c r="QLZ71" s="18"/>
      <c r="QMM71" s="20"/>
      <c r="QMN71" s="18"/>
      <c r="QNA71" s="20"/>
      <c r="QNB71" s="18"/>
      <c r="QNO71" s="20"/>
      <c r="QNP71" s="18"/>
      <c r="QOC71" s="20"/>
      <c r="QOD71" s="18"/>
      <c r="QOQ71" s="20"/>
      <c r="QOR71" s="18"/>
      <c r="QPE71" s="20"/>
      <c r="QPF71" s="18"/>
      <c r="QPS71" s="20"/>
      <c r="QPT71" s="18"/>
      <c r="QQG71" s="20"/>
      <c r="QQH71" s="18"/>
      <c r="QQU71" s="20"/>
      <c r="QQV71" s="18"/>
      <c r="QRI71" s="20"/>
      <c r="QRJ71" s="18"/>
      <c r="QRW71" s="20"/>
      <c r="QRX71" s="18"/>
      <c r="QSK71" s="20"/>
      <c r="QSL71" s="18"/>
      <c r="QSY71" s="20"/>
      <c r="QSZ71" s="18"/>
      <c r="QTM71" s="20"/>
      <c r="QTN71" s="18"/>
      <c r="QUA71" s="20"/>
      <c r="QUB71" s="18"/>
      <c r="QUO71" s="20"/>
      <c r="QUP71" s="18"/>
      <c r="QVC71" s="20"/>
      <c r="QVD71" s="18"/>
      <c r="QVQ71" s="20"/>
      <c r="QVR71" s="18"/>
      <c r="QWE71" s="20"/>
      <c r="QWF71" s="18"/>
      <c r="QWS71" s="20"/>
      <c r="QWT71" s="18"/>
      <c r="QXG71" s="20"/>
      <c r="QXH71" s="18"/>
      <c r="QXU71" s="20"/>
      <c r="QXV71" s="18"/>
      <c r="QYI71" s="20"/>
      <c r="QYJ71" s="18"/>
      <c r="QYW71" s="20"/>
      <c r="QYX71" s="18"/>
      <c r="QZK71" s="20"/>
      <c r="QZL71" s="18"/>
      <c r="QZY71" s="20"/>
      <c r="QZZ71" s="18"/>
      <c r="RAM71" s="20"/>
      <c r="RAN71" s="18"/>
      <c r="RBA71" s="20"/>
      <c r="RBB71" s="18"/>
      <c r="RBO71" s="20"/>
      <c r="RBP71" s="18"/>
      <c r="RCC71" s="20"/>
      <c r="RCD71" s="18"/>
      <c r="RCQ71" s="20"/>
      <c r="RCR71" s="18"/>
      <c r="RDE71" s="20"/>
      <c r="RDF71" s="18"/>
      <c r="RDS71" s="20"/>
      <c r="RDT71" s="18"/>
      <c r="REG71" s="20"/>
      <c r="REH71" s="18"/>
      <c r="REU71" s="20"/>
      <c r="REV71" s="18"/>
      <c r="RFI71" s="20"/>
      <c r="RFJ71" s="18"/>
      <c r="RFW71" s="20"/>
      <c r="RFX71" s="18"/>
      <c r="RGK71" s="20"/>
      <c r="RGL71" s="18"/>
      <c r="RGY71" s="20"/>
      <c r="RGZ71" s="18"/>
      <c r="RHM71" s="20"/>
      <c r="RHN71" s="18"/>
      <c r="RIA71" s="20"/>
      <c r="RIB71" s="18"/>
      <c r="RIO71" s="20"/>
      <c r="RIP71" s="18"/>
      <c r="RJC71" s="20"/>
      <c r="RJD71" s="18"/>
      <c r="RJQ71" s="20"/>
      <c r="RJR71" s="18"/>
      <c r="RKE71" s="20"/>
      <c r="RKF71" s="18"/>
      <c r="RKS71" s="20"/>
      <c r="RKT71" s="18"/>
      <c r="RLG71" s="20"/>
      <c r="RLH71" s="18"/>
      <c r="RLU71" s="20"/>
      <c r="RLV71" s="18"/>
      <c r="RMI71" s="20"/>
      <c r="RMJ71" s="18"/>
      <c r="RMW71" s="20"/>
      <c r="RMX71" s="18"/>
      <c r="RNK71" s="20"/>
      <c r="RNL71" s="18"/>
      <c r="RNY71" s="20"/>
      <c r="RNZ71" s="18"/>
      <c r="ROM71" s="20"/>
      <c r="RON71" s="18"/>
      <c r="RPA71" s="20"/>
      <c r="RPB71" s="18"/>
      <c r="RPO71" s="20"/>
      <c r="RPP71" s="18"/>
      <c r="RQC71" s="20"/>
      <c r="RQD71" s="18"/>
      <c r="RQQ71" s="20"/>
      <c r="RQR71" s="18"/>
      <c r="RRE71" s="20"/>
      <c r="RRF71" s="18"/>
      <c r="RRS71" s="20"/>
      <c r="RRT71" s="18"/>
      <c r="RSG71" s="20"/>
      <c r="RSH71" s="18"/>
      <c r="RSU71" s="20"/>
      <c r="RSV71" s="18"/>
      <c r="RTI71" s="20"/>
      <c r="RTJ71" s="18"/>
      <c r="RTW71" s="20"/>
      <c r="RTX71" s="18"/>
      <c r="RUK71" s="20"/>
      <c r="RUL71" s="18"/>
      <c r="RUY71" s="20"/>
      <c r="RUZ71" s="18"/>
      <c r="RVM71" s="20"/>
      <c r="RVN71" s="18"/>
      <c r="RWA71" s="20"/>
      <c r="RWB71" s="18"/>
      <c r="RWO71" s="20"/>
      <c r="RWP71" s="18"/>
      <c r="RXC71" s="20"/>
      <c r="RXD71" s="18"/>
      <c r="RXQ71" s="20"/>
      <c r="RXR71" s="18"/>
      <c r="RYE71" s="20"/>
      <c r="RYF71" s="18"/>
      <c r="RYS71" s="20"/>
      <c r="RYT71" s="18"/>
      <c r="RZG71" s="20"/>
      <c r="RZH71" s="18"/>
      <c r="RZU71" s="20"/>
      <c r="RZV71" s="18"/>
      <c r="SAI71" s="20"/>
      <c r="SAJ71" s="18"/>
      <c r="SAW71" s="20"/>
      <c r="SAX71" s="18"/>
      <c r="SBK71" s="20"/>
      <c r="SBL71" s="18"/>
      <c r="SBY71" s="20"/>
      <c r="SBZ71" s="18"/>
      <c r="SCM71" s="20"/>
      <c r="SCN71" s="18"/>
      <c r="SDA71" s="20"/>
      <c r="SDB71" s="18"/>
      <c r="SDO71" s="20"/>
      <c r="SDP71" s="18"/>
      <c r="SEC71" s="20"/>
      <c r="SED71" s="18"/>
      <c r="SEQ71" s="20"/>
      <c r="SER71" s="18"/>
      <c r="SFE71" s="20"/>
      <c r="SFF71" s="18"/>
      <c r="SFS71" s="20"/>
      <c r="SFT71" s="18"/>
      <c r="SGG71" s="20"/>
      <c r="SGH71" s="18"/>
      <c r="SGU71" s="20"/>
      <c r="SGV71" s="18"/>
      <c r="SHI71" s="20"/>
      <c r="SHJ71" s="18"/>
      <c r="SHW71" s="20"/>
      <c r="SHX71" s="18"/>
      <c r="SIK71" s="20"/>
      <c r="SIL71" s="18"/>
      <c r="SIY71" s="20"/>
      <c r="SIZ71" s="18"/>
      <c r="SJM71" s="20"/>
      <c r="SJN71" s="18"/>
      <c r="SKA71" s="20"/>
      <c r="SKB71" s="18"/>
      <c r="SKO71" s="20"/>
      <c r="SKP71" s="18"/>
      <c r="SLC71" s="20"/>
      <c r="SLD71" s="18"/>
      <c r="SLQ71" s="20"/>
      <c r="SLR71" s="18"/>
      <c r="SME71" s="20"/>
      <c r="SMF71" s="18"/>
      <c r="SMS71" s="20"/>
      <c r="SMT71" s="18"/>
      <c r="SNG71" s="20"/>
      <c r="SNH71" s="18"/>
      <c r="SNU71" s="20"/>
      <c r="SNV71" s="18"/>
      <c r="SOI71" s="20"/>
      <c r="SOJ71" s="18"/>
      <c r="SOW71" s="20"/>
      <c r="SOX71" s="18"/>
      <c r="SPK71" s="20"/>
      <c r="SPL71" s="18"/>
      <c r="SPY71" s="20"/>
      <c r="SPZ71" s="18"/>
      <c r="SQM71" s="20"/>
      <c r="SQN71" s="18"/>
      <c r="SRA71" s="20"/>
      <c r="SRB71" s="18"/>
      <c r="SRO71" s="20"/>
      <c r="SRP71" s="18"/>
      <c r="SSC71" s="20"/>
      <c r="SSD71" s="18"/>
      <c r="SSQ71" s="20"/>
      <c r="SSR71" s="18"/>
      <c r="STE71" s="20"/>
      <c r="STF71" s="18"/>
      <c r="STS71" s="20"/>
      <c r="STT71" s="18"/>
      <c r="SUG71" s="20"/>
      <c r="SUH71" s="18"/>
      <c r="SUU71" s="20"/>
      <c r="SUV71" s="18"/>
      <c r="SVI71" s="20"/>
      <c r="SVJ71" s="18"/>
      <c r="SVW71" s="20"/>
      <c r="SVX71" s="18"/>
      <c r="SWK71" s="20"/>
      <c r="SWL71" s="18"/>
      <c r="SWY71" s="20"/>
      <c r="SWZ71" s="18"/>
      <c r="SXM71" s="20"/>
      <c r="SXN71" s="18"/>
      <c r="SYA71" s="20"/>
      <c r="SYB71" s="18"/>
      <c r="SYO71" s="20"/>
      <c r="SYP71" s="18"/>
      <c r="SZC71" s="20"/>
      <c r="SZD71" s="18"/>
      <c r="SZQ71" s="20"/>
      <c r="SZR71" s="18"/>
      <c r="TAE71" s="20"/>
      <c r="TAF71" s="18"/>
      <c r="TAS71" s="20"/>
      <c r="TAT71" s="18"/>
      <c r="TBG71" s="20"/>
      <c r="TBH71" s="18"/>
      <c r="TBU71" s="20"/>
      <c r="TBV71" s="18"/>
      <c r="TCI71" s="20"/>
      <c r="TCJ71" s="18"/>
      <c r="TCW71" s="20"/>
      <c r="TCX71" s="18"/>
      <c r="TDK71" s="20"/>
      <c r="TDL71" s="18"/>
      <c r="TDY71" s="20"/>
      <c r="TDZ71" s="18"/>
      <c r="TEM71" s="20"/>
      <c r="TEN71" s="18"/>
      <c r="TFA71" s="20"/>
      <c r="TFB71" s="18"/>
      <c r="TFO71" s="20"/>
      <c r="TFP71" s="18"/>
      <c r="TGC71" s="20"/>
      <c r="TGD71" s="18"/>
      <c r="TGQ71" s="20"/>
      <c r="TGR71" s="18"/>
      <c r="THE71" s="20"/>
      <c r="THF71" s="18"/>
      <c r="THS71" s="20"/>
      <c r="THT71" s="18"/>
      <c r="TIG71" s="20"/>
      <c r="TIH71" s="18"/>
      <c r="TIU71" s="20"/>
      <c r="TIV71" s="18"/>
      <c r="TJI71" s="20"/>
      <c r="TJJ71" s="18"/>
      <c r="TJW71" s="20"/>
      <c r="TJX71" s="18"/>
      <c r="TKK71" s="20"/>
      <c r="TKL71" s="18"/>
      <c r="TKY71" s="20"/>
      <c r="TKZ71" s="18"/>
      <c r="TLM71" s="20"/>
      <c r="TLN71" s="18"/>
      <c r="TMA71" s="20"/>
      <c r="TMB71" s="18"/>
      <c r="TMO71" s="20"/>
      <c r="TMP71" s="18"/>
      <c r="TNC71" s="20"/>
      <c r="TND71" s="18"/>
      <c r="TNQ71" s="20"/>
      <c r="TNR71" s="18"/>
      <c r="TOE71" s="20"/>
      <c r="TOF71" s="18"/>
      <c r="TOS71" s="20"/>
      <c r="TOT71" s="18"/>
      <c r="TPG71" s="20"/>
      <c r="TPH71" s="18"/>
      <c r="TPU71" s="20"/>
      <c r="TPV71" s="18"/>
      <c r="TQI71" s="20"/>
      <c r="TQJ71" s="18"/>
      <c r="TQW71" s="20"/>
      <c r="TQX71" s="18"/>
      <c r="TRK71" s="20"/>
      <c r="TRL71" s="18"/>
      <c r="TRY71" s="20"/>
      <c r="TRZ71" s="18"/>
      <c r="TSM71" s="20"/>
      <c r="TSN71" s="18"/>
      <c r="TTA71" s="20"/>
      <c r="TTB71" s="18"/>
      <c r="TTO71" s="20"/>
      <c r="TTP71" s="18"/>
      <c r="TUC71" s="20"/>
      <c r="TUD71" s="18"/>
      <c r="TUQ71" s="20"/>
      <c r="TUR71" s="18"/>
      <c r="TVE71" s="20"/>
      <c r="TVF71" s="18"/>
      <c r="TVS71" s="20"/>
      <c r="TVT71" s="18"/>
      <c r="TWG71" s="20"/>
      <c r="TWH71" s="18"/>
      <c r="TWU71" s="20"/>
      <c r="TWV71" s="18"/>
      <c r="TXI71" s="20"/>
      <c r="TXJ71" s="18"/>
      <c r="TXW71" s="20"/>
      <c r="TXX71" s="18"/>
      <c r="TYK71" s="20"/>
      <c r="TYL71" s="18"/>
      <c r="TYY71" s="20"/>
      <c r="TYZ71" s="18"/>
      <c r="TZM71" s="20"/>
      <c r="TZN71" s="18"/>
      <c r="UAA71" s="20"/>
      <c r="UAB71" s="18"/>
      <c r="UAO71" s="20"/>
      <c r="UAP71" s="18"/>
      <c r="UBC71" s="20"/>
      <c r="UBD71" s="18"/>
      <c r="UBQ71" s="20"/>
      <c r="UBR71" s="18"/>
      <c r="UCE71" s="20"/>
      <c r="UCF71" s="18"/>
      <c r="UCS71" s="20"/>
      <c r="UCT71" s="18"/>
      <c r="UDG71" s="20"/>
      <c r="UDH71" s="18"/>
      <c r="UDU71" s="20"/>
      <c r="UDV71" s="18"/>
      <c r="UEI71" s="20"/>
      <c r="UEJ71" s="18"/>
      <c r="UEW71" s="20"/>
      <c r="UEX71" s="18"/>
      <c r="UFK71" s="20"/>
      <c r="UFL71" s="18"/>
      <c r="UFY71" s="20"/>
      <c r="UFZ71" s="18"/>
      <c r="UGM71" s="20"/>
      <c r="UGN71" s="18"/>
      <c r="UHA71" s="20"/>
      <c r="UHB71" s="18"/>
      <c r="UHO71" s="20"/>
      <c r="UHP71" s="18"/>
      <c r="UIC71" s="20"/>
      <c r="UID71" s="18"/>
      <c r="UIQ71" s="20"/>
      <c r="UIR71" s="18"/>
      <c r="UJE71" s="20"/>
      <c r="UJF71" s="18"/>
      <c r="UJS71" s="20"/>
      <c r="UJT71" s="18"/>
      <c r="UKG71" s="20"/>
      <c r="UKH71" s="18"/>
      <c r="UKU71" s="20"/>
      <c r="UKV71" s="18"/>
      <c r="ULI71" s="20"/>
      <c r="ULJ71" s="18"/>
      <c r="ULW71" s="20"/>
      <c r="ULX71" s="18"/>
      <c r="UMK71" s="20"/>
      <c r="UML71" s="18"/>
      <c r="UMY71" s="20"/>
      <c r="UMZ71" s="18"/>
      <c r="UNM71" s="20"/>
      <c r="UNN71" s="18"/>
      <c r="UOA71" s="20"/>
      <c r="UOB71" s="18"/>
      <c r="UOO71" s="20"/>
      <c r="UOP71" s="18"/>
      <c r="UPC71" s="20"/>
      <c r="UPD71" s="18"/>
      <c r="UPQ71" s="20"/>
      <c r="UPR71" s="18"/>
      <c r="UQE71" s="20"/>
      <c r="UQF71" s="18"/>
      <c r="UQS71" s="20"/>
      <c r="UQT71" s="18"/>
      <c r="URG71" s="20"/>
      <c r="URH71" s="18"/>
      <c r="URU71" s="20"/>
      <c r="URV71" s="18"/>
      <c r="USI71" s="20"/>
      <c r="USJ71" s="18"/>
      <c r="USW71" s="20"/>
      <c r="USX71" s="18"/>
      <c r="UTK71" s="20"/>
      <c r="UTL71" s="18"/>
      <c r="UTY71" s="20"/>
      <c r="UTZ71" s="18"/>
      <c r="UUM71" s="20"/>
      <c r="UUN71" s="18"/>
      <c r="UVA71" s="20"/>
      <c r="UVB71" s="18"/>
      <c r="UVO71" s="20"/>
      <c r="UVP71" s="18"/>
      <c r="UWC71" s="20"/>
      <c r="UWD71" s="18"/>
      <c r="UWQ71" s="20"/>
      <c r="UWR71" s="18"/>
      <c r="UXE71" s="20"/>
      <c r="UXF71" s="18"/>
      <c r="UXS71" s="20"/>
      <c r="UXT71" s="18"/>
      <c r="UYG71" s="20"/>
      <c r="UYH71" s="18"/>
      <c r="UYU71" s="20"/>
      <c r="UYV71" s="18"/>
      <c r="UZI71" s="20"/>
      <c r="UZJ71" s="18"/>
      <c r="UZW71" s="20"/>
      <c r="UZX71" s="18"/>
      <c r="VAK71" s="20"/>
      <c r="VAL71" s="18"/>
      <c r="VAY71" s="20"/>
      <c r="VAZ71" s="18"/>
      <c r="VBM71" s="20"/>
      <c r="VBN71" s="18"/>
      <c r="VCA71" s="20"/>
      <c r="VCB71" s="18"/>
      <c r="VCO71" s="20"/>
      <c r="VCP71" s="18"/>
      <c r="VDC71" s="20"/>
      <c r="VDD71" s="18"/>
      <c r="VDQ71" s="20"/>
      <c r="VDR71" s="18"/>
      <c r="VEE71" s="20"/>
      <c r="VEF71" s="18"/>
      <c r="VES71" s="20"/>
      <c r="VET71" s="18"/>
      <c r="VFG71" s="20"/>
      <c r="VFH71" s="18"/>
      <c r="VFU71" s="20"/>
      <c r="VFV71" s="18"/>
      <c r="VGI71" s="20"/>
      <c r="VGJ71" s="18"/>
      <c r="VGW71" s="20"/>
      <c r="VGX71" s="18"/>
      <c r="VHK71" s="20"/>
      <c r="VHL71" s="18"/>
      <c r="VHY71" s="20"/>
      <c r="VHZ71" s="18"/>
      <c r="VIM71" s="20"/>
      <c r="VIN71" s="18"/>
      <c r="VJA71" s="20"/>
      <c r="VJB71" s="18"/>
      <c r="VJO71" s="20"/>
      <c r="VJP71" s="18"/>
      <c r="VKC71" s="20"/>
      <c r="VKD71" s="18"/>
      <c r="VKQ71" s="20"/>
      <c r="VKR71" s="18"/>
      <c r="VLE71" s="20"/>
      <c r="VLF71" s="18"/>
      <c r="VLS71" s="20"/>
      <c r="VLT71" s="18"/>
      <c r="VMG71" s="20"/>
      <c r="VMH71" s="18"/>
      <c r="VMU71" s="20"/>
      <c r="VMV71" s="18"/>
      <c r="VNI71" s="20"/>
      <c r="VNJ71" s="18"/>
      <c r="VNW71" s="20"/>
      <c r="VNX71" s="18"/>
      <c r="VOK71" s="20"/>
      <c r="VOL71" s="18"/>
      <c r="VOY71" s="20"/>
      <c r="VOZ71" s="18"/>
      <c r="VPM71" s="20"/>
      <c r="VPN71" s="18"/>
      <c r="VQA71" s="20"/>
      <c r="VQB71" s="18"/>
      <c r="VQO71" s="20"/>
      <c r="VQP71" s="18"/>
      <c r="VRC71" s="20"/>
      <c r="VRD71" s="18"/>
      <c r="VRQ71" s="20"/>
      <c r="VRR71" s="18"/>
      <c r="VSE71" s="20"/>
      <c r="VSF71" s="18"/>
      <c r="VSS71" s="20"/>
      <c r="VST71" s="18"/>
      <c r="VTG71" s="20"/>
      <c r="VTH71" s="18"/>
      <c r="VTU71" s="20"/>
      <c r="VTV71" s="18"/>
      <c r="VUI71" s="20"/>
      <c r="VUJ71" s="18"/>
      <c r="VUW71" s="20"/>
      <c r="VUX71" s="18"/>
      <c r="VVK71" s="20"/>
      <c r="VVL71" s="18"/>
      <c r="VVY71" s="20"/>
      <c r="VVZ71" s="18"/>
      <c r="VWM71" s="20"/>
      <c r="VWN71" s="18"/>
      <c r="VXA71" s="20"/>
      <c r="VXB71" s="18"/>
      <c r="VXO71" s="20"/>
      <c r="VXP71" s="18"/>
      <c r="VYC71" s="20"/>
      <c r="VYD71" s="18"/>
      <c r="VYQ71" s="20"/>
      <c r="VYR71" s="18"/>
      <c r="VZE71" s="20"/>
      <c r="VZF71" s="18"/>
      <c r="VZS71" s="20"/>
      <c r="VZT71" s="18"/>
      <c r="WAG71" s="20"/>
      <c r="WAH71" s="18"/>
      <c r="WAU71" s="20"/>
      <c r="WAV71" s="18"/>
      <c r="WBI71" s="20"/>
      <c r="WBJ71" s="18"/>
      <c r="WBW71" s="20"/>
      <c r="WBX71" s="18"/>
      <c r="WCK71" s="20"/>
      <c r="WCL71" s="18"/>
      <c r="WCY71" s="20"/>
      <c r="WCZ71" s="18"/>
      <c r="WDM71" s="20"/>
      <c r="WDN71" s="18"/>
      <c r="WEA71" s="20"/>
      <c r="WEB71" s="18"/>
      <c r="WEO71" s="20"/>
      <c r="WEP71" s="18"/>
      <c r="WFC71" s="20"/>
      <c r="WFD71" s="18"/>
      <c r="WFQ71" s="20"/>
      <c r="WFR71" s="18"/>
      <c r="WGE71" s="20"/>
      <c r="WGF71" s="18"/>
      <c r="WGS71" s="20"/>
      <c r="WGT71" s="18"/>
      <c r="WHG71" s="20"/>
      <c r="WHH71" s="18"/>
      <c r="WHU71" s="20"/>
      <c r="WHV71" s="18"/>
      <c r="WII71" s="20"/>
      <c r="WIJ71" s="18"/>
      <c r="WIW71" s="20"/>
      <c r="WIX71" s="18"/>
      <c r="WJK71" s="20"/>
      <c r="WJL71" s="18"/>
      <c r="WJY71" s="20"/>
      <c r="WJZ71" s="18"/>
      <c r="WKM71" s="20"/>
      <c r="WKN71" s="18"/>
      <c r="WLA71" s="20"/>
      <c r="WLB71" s="18"/>
      <c r="WLO71" s="20"/>
      <c r="WLP71" s="18"/>
      <c r="WMC71" s="20"/>
      <c r="WMD71" s="18"/>
      <c r="WMQ71" s="20"/>
      <c r="WMR71" s="18"/>
      <c r="WNE71" s="20"/>
      <c r="WNF71" s="18"/>
      <c r="WNS71" s="20"/>
      <c r="WNT71" s="18"/>
      <c r="WOG71" s="20"/>
      <c r="WOH71" s="18"/>
      <c r="WOU71" s="20"/>
      <c r="WOV71" s="18"/>
      <c r="WPI71" s="20"/>
      <c r="WPJ71" s="18"/>
      <c r="WPW71" s="20"/>
      <c r="WPX71" s="18"/>
      <c r="WQK71" s="20"/>
      <c r="WQL71" s="18"/>
      <c r="WQY71" s="20"/>
      <c r="WQZ71" s="18"/>
      <c r="WRM71" s="20"/>
      <c r="WRN71" s="18"/>
      <c r="WSA71" s="20"/>
      <c r="WSB71" s="18"/>
      <c r="WSO71" s="20"/>
      <c r="WSP71" s="18"/>
      <c r="WTC71" s="20"/>
      <c r="WTD71" s="18"/>
      <c r="WTQ71" s="20"/>
      <c r="WTR71" s="18"/>
      <c r="WUE71" s="20"/>
      <c r="WUF71" s="18"/>
      <c r="WUS71" s="20"/>
      <c r="WUT71" s="18"/>
      <c r="WVG71" s="20"/>
      <c r="WVH71" s="18"/>
      <c r="WVU71" s="20"/>
      <c r="WVV71" s="18"/>
      <c r="WWI71" s="20"/>
      <c r="WWJ71" s="18"/>
      <c r="WWW71" s="20"/>
      <c r="WWX71" s="18"/>
      <c r="WXK71" s="20"/>
      <c r="WXL71" s="18"/>
      <c r="WXY71" s="20"/>
      <c r="WXZ71" s="18"/>
      <c r="WYM71" s="20"/>
      <c r="WYN71" s="18"/>
      <c r="WZA71" s="20"/>
      <c r="WZB71" s="18"/>
      <c r="WZO71" s="20"/>
      <c r="WZP71" s="18"/>
      <c r="XAC71" s="20"/>
      <c r="XAD71" s="18"/>
      <c r="XAQ71" s="20"/>
      <c r="XAR71" s="18"/>
      <c r="XBE71" s="20"/>
      <c r="XBF71" s="18"/>
      <c r="XBS71" s="20"/>
      <c r="XBT71" s="18"/>
      <c r="XCG71" s="20"/>
      <c r="XCH71" s="18"/>
      <c r="XCU71" s="20"/>
      <c r="XCV71" s="18"/>
      <c r="XDI71" s="20"/>
      <c r="XDJ71" s="18"/>
      <c r="XDW71" s="20"/>
      <c r="XDX71" s="18"/>
      <c r="XEK71" s="20"/>
      <c r="XEL71" s="18"/>
      <c r="XEY71" s="20"/>
      <c r="XEZ71" s="18"/>
    </row>
    <row r="72" spans="1:1022 1035:2044 2057:3066 3079:4088 4101:5110 5123:6132 6145:7168 7181:8190 8203:9212 9225:10234 10247:11256 11269:12278 12291:13300 13313:14336 14349:15358 15371:16380" x14ac:dyDescent="0.3">
      <c r="A72" s="44" t="s">
        <v>60</v>
      </c>
      <c r="B72" s="38">
        <v>0</v>
      </c>
      <c r="C72" s="38">
        <v>0</v>
      </c>
      <c r="D72" s="38">
        <v>0</v>
      </c>
      <c r="E72" s="38">
        <v>0</v>
      </c>
      <c r="F72" s="38">
        <v>0</v>
      </c>
      <c r="G72" s="38">
        <v>0</v>
      </c>
      <c r="H72" s="38">
        <v>0</v>
      </c>
      <c r="I72" s="38">
        <v>0</v>
      </c>
      <c r="J72" s="38">
        <v>0</v>
      </c>
      <c r="K72" s="38">
        <v>0</v>
      </c>
      <c r="L72" s="38">
        <v>0</v>
      </c>
      <c r="M72" s="38">
        <v>0</v>
      </c>
      <c r="N72" s="43">
        <f>SUM('Buget personal'!$B72:$M72)</f>
        <v>0</v>
      </c>
      <c r="O72" s="57"/>
      <c r="P72" s="57">
        <f>Table8[[#This Row],[target de economisit]]-Table8[[#This Row],[An]]-Table8[[#This Row],[Economii existente]]</f>
        <v>0</v>
      </c>
      <c r="Q72" s="58"/>
      <c r="R72" s="58">
        <f>Table8[[#This Row],[An]]+Table8[[#This Row],[Economii existente]]</f>
        <v>0</v>
      </c>
    </row>
    <row r="73" spans="1:1022 1035:2044 2057:3066 3079:4088 4101:5110 5123:6132 6145:7168 7181:8190 8203:9212 9225:10234 10247:11256 11269:12278 12291:13300 13313:14336 14349:15358 15371:16380" x14ac:dyDescent="0.3">
      <c r="A73" s="44" t="s">
        <v>61</v>
      </c>
      <c r="B73" s="38">
        <v>0</v>
      </c>
      <c r="C73" s="38">
        <v>0</v>
      </c>
      <c r="D73" s="38">
        <v>0</v>
      </c>
      <c r="E73" s="38">
        <v>0</v>
      </c>
      <c r="F73" s="38">
        <v>0</v>
      </c>
      <c r="G73" s="38">
        <v>0</v>
      </c>
      <c r="H73" s="38">
        <v>0</v>
      </c>
      <c r="I73" s="38">
        <v>0</v>
      </c>
      <c r="J73" s="38">
        <v>0</v>
      </c>
      <c r="K73" s="38">
        <v>0</v>
      </c>
      <c r="L73" s="38">
        <v>0</v>
      </c>
      <c r="M73" s="38">
        <v>0</v>
      </c>
      <c r="N73" s="43">
        <f>SUM('Buget personal'!$B73:$M73)</f>
        <v>0</v>
      </c>
      <c r="O73" s="57"/>
      <c r="P73" s="57">
        <f>Table8[[#This Row],[target de economisit]]-Table8[[#This Row],[An]]-Table8[[#This Row],[Economii existente]]</f>
        <v>0</v>
      </c>
      <c r="Q73" s="58"/>
      <c r="R73" s="58">
        <f>Table8[[#This Row],[An]]+Table8[[#This Row],[Economii existente]]</f>
        <v>0</v>
      </c>
    </row>
    <row r="74" spans="1:1022 1035:2044 2057:3066 3079:4088 4101:5110 5123:6132 6145:7168 7181:8190 8203:9212 9225:10234 10247:11256 11269:12278 12291:13300 13313:14336 14349:15358 15371:16380" x14ac:dyDescent="0.3">
      <c r="A74" s="44" t="s">
        <v>62</v>
      </c>
      <c r="B74" s="38">
        <v>0</v>
      </c>
      <c r="C74" s="38">
        <v>0</v>
      </c>
      <c r="D74" s="38">
        <v>0</v>
      </c>
      <c r="E74" s="38">
        <v>0</v>
      </c>
      <c r="F74" s="38">
        <v>0</v>
      </c>
      <c r="G74" s="38">
        <v>0</v>
      </c>
      <c r="H74" s="38">
        <v>0</v>
      </c>
      <c r="I74" s="38">
        <v>0</v>
      </c>
      <c r="J74" s="38">
        <v>0</v>
      </c>
      <c r="K74" s="38">
        <v>0</v>
      </c>
      <c r="L74" s="38">
        <v>0</v>
      </c>
      <c r="M74" s="38">
        <v>0</v>
      </c>
      <c r="N74" s="43">
        <f>SUM('Buget personal'!$B74:$M74)</f>
        <v>0</v>
      </c>
      <c r="O74" s="57"/>
      <c r="P74" s="57">
        <f>Table8[[#This Row],[target de economisit]]-Table8[[#This Row],[An]]-Table8[[#This Row],[Economii existente]]</f>
        <v>0</v>
      </c>
      <c r="Q74" s="58"/>
      <c r="R74" s="58">
        <f>Table8[[#This Row],[An]]+Table8[[#This Row],[Economii existente]]</f>
        <v>0</v>
      </c>
    </row>
    <row r="75" spans="1:1022 1035:2044 2057:3066 3079:4088 4101:5110 5123:6132 6145:7168 7181:8190 8203:9212 9225:10234 10247:11256 11269:12278 12291:13300 13313:14336 14349:15358 15371:16380" x14ac:dyDescent="0.3">
      <c r="A75" s="44" t="s">
        <v>63</v>
      </c>
      <c r="B75" s="38">
        <v>0</v>
      </c>
      <c r="C75" s="38">
        <v>0</v>
      </c>
      <c r="D75" s="38">
        <v>0</v>
      </c>
      <c r="E75" s="38">
        <v>0</v>
      </c>
      <c r="F75" s="38">
        <v>0</v>
      </c>
      <c r="G75" s="38">
        <v>0</v>
      </c>
      <c r="H75" s="38">
        <v>0</v>
      </c>
      <c r="I75" s="38">
        <v>0</v>
      </c>
      <c r="J75" s="38">
        <v>0</v>
      </c>
      <c r="K75" s="38">
        <v>0</v>
      </c>
      <c r="L75" s="38">
        <v>0</v>
      </c>
      <c r="M75" s="38">
        <v>0</v>
      </c>
      <c r="N75" s="43">
        <f>SUM('Buget personal'!$B75:$M75)</f>
        <v>0</v>
      </c>
      <c r="O75" s="57"/>
      <c r="P75" s="57">
        <f>Table8[[#This Row],[target de economisit]]-Table8[[#This Row],[An]]-Table8[[#This Row],[Economii existente]]</f>
        <v>0</v>
      </c>
      <c r="Q75" s="58"/>
      <c r="R75" s="58">
        <f>Table8[[#This Row],[An]]+Table8[[#This Row],[Economii existente]]</f>
        <v>0</v>
      </c>
    </row>
    <row r="76" spans="1:1022 1035:2044 2057:3066 3079:4088 4101:5110 5123:6132 6145:7168 7181:8190 8203:9212 9225:10234 10247:11256 11269:12278 12291:13300 13313:14336 14349:15358 15371:16380" x14ac:dyDescent="0.3">
      <c r="A76" s="44" t="s">
        <v>132</v>
      </c>
      <c r="B76" s="38">
        <v>0</v>
      </c>
      <c r="C76" s="38">
        <v>0</v>
      </c>
      <c r="D76" s="38">
        <v>0</v>
      </c>
      <c r="E76" s="38">
        <v>0</v>
      </c>
      <c r="F76" s="38">
        <v>0</v>
      </c>
      <c r="G76" s="38">
        <v>0</v>
      </c>
      <c r="H76" s="38">
        <v>0</v>
      </c>
      <c r="I76" s="38">
        <v>0</v>
      </c>
      <c r="J76" s="38">
        <v>0</v>
      </c>
      <c r="K76" s="38">
        <v>0</v>
      </c>
      <c r="L76" s="38">
        <v>0</v>
      </c>
      <c r="M76" s="38">
        <v>0</v>
      </c>
      <c r="N76" s="43">
        <f>SUM('Buget personal'!$B76:$M76)</f>
        <v>0</v>
      </c>
      <c r="O76" s="57"/>
      <c r="P76" s="57">
        <f>Table8[[#This Row],[target de economisit]]-Table8[[#This Row],[An]]-Table8[[#This Row],[Economii existente]]</f>
        <v>0</v>
      </c>
      <c r="Q76" s="58"/>
      <c r="R76" s="58">
        <f>Table8[[#This Row],[An]]+Table8[[#This Row],[Economii existente]]</f>
        <v>0</v>
      </c>
    </row>
    <row r="77" spans="1:1022 1035:2044 2057:3066 3079:4088 4101:5110 5123:6132 6145:7168 7181:8190 8203:9212 9225:10234 10247:11256 11269:12278 12291:13300 13313:14336 14349:15358 15371:16380" ht="37" x14ac:dyDescent="0.3">
      <c r="A77" s="44" t="s">
        <v>133</v>
      </c>
      <c r="B77" s="38">
        <v>0</v>
      </c>
      <c r="C77" s="38">
        <v>0</v>
      </c>
      <c r="D77" s="38">
        <v>0</v>
      </c>
      <c r="E77" s="38">
        <v>0</v>
      </c>
      <c r="F77" s="38">
        <v>0</v>
      </c>
      <c r="G77" s="38">
        <v>0</v>
      </c>
      <c r="H77" s="38">
        <v>0</v>
      </c>
      <c r="I77" s="38">
        <v>0</v>
      </c>
      <c r="J77" s="38">
        <v>0</v>
      </c>
      <c r="K77" s="38">
        <v>0</v>
      </c>
      <c r="L77" s="38">
        <v>0</v>
      </c>
      <c r="M77" s="38">
        <v>0</v>
      </c>
      <c r="N77" s="43">
        <f>SUM('Buget personal'!$B77:$M77)</f>
        <v>0</v>
      </c>
      <c r="O77" s="57"/>
      <c r="P77" s="57">
        <f>Table8[[#This Row],[target de economisit]]-Table8[[#This Row],[An]]-Table8[[#This Row],[Economii existente]]</f>
        <v>0</v>
      </c>
      <c r="Q77" s="58"/>
      <c r="R77" s="58">
        <f>Table8[[#This Row],[An]]+Table8[[#This Row],[Economii existente]]</f>
        <v>0</v>
      </c>
    </row>
    <row r="78" spans="1:1022 1035:2044 2057:3066 3079:4088 4101:5110 5123:6132 6145:7168 7181:8190 8203:9212 9225:10234 10247:11256 11269:12278 12291:13300 13313:14336 14349:15358 15371:16380" s="7" customFormat="1" ht="20.399999999999999" customHeight="1" thickBot="1" x14ac:dyDescent="0.5">
      <c r="A78" s="44" t="s">
        <v>22</v>
      </c>
      <c r="B78" s="38">
        <v>0</v>
      </c>
      <c r="C78" s="38">
        <v>0</v>
      </c>
      <c r="D78" s="38">
        <v>0</v>
      </c>
      <c r="E78" s="38">
        <v>0</v>
      </c>
      <c r="F78" s="38">
        <v>0</v>
      </c>
      <c r="G78" s="38">
        <v>0</v>
      </c>
      <c r="H78" s="38">
        <v>0</v>
      </c>
      <c r="I78" s="38">
        <v>0</v>
      </c>
      <c r="J78" s="38">
        <v>0</v>
      </c>
      <c r="K78" s="38">
        <v>0</v>
      </c>
      <c r="L78" s="38">
        <v>0</v>
      </c>
      <c r="M78" s="38">
        <v>0</v>
      </c>
      <c r="N78" s="43">
        <f>SUM('Buget personal'!$B78:$M78)</f>
        <v>0</v>
      </c>
      <c r="O78" s="57"/>
      <c r="P78" s="57">
        <f>Table8[[#This Row],[target de economisit]]-Table8[[#This Row],[An]]-Table8[[#This Row],[Economii existente]]</f>
        <v>0</v>
      </c>
      <c r="Q78" s="58"/>
      <c r="R78" s="58">
        <f>Table8[[#This Row],[An]]+Table8[[#This Row],[Economii existente]]</f>
        <v>0</v>
      </c>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row>
    <row r="79" spans="1:1022 1035:2044 2057:3066 3079:4088 4101:5110 5123:6132 6145:7168 7181:8190 8203:9212 9225:10234 10247:11256 11269:12278 12291:13300 13313:14336 14349:15358 15371:16380" s="19" customFormat="1" ht="24" thickBot="1" x14ac:dyDescent="0.35">
      <c r="A79" s="33" t="s">
        <v>78</v>
      </c>
      <c r="B79" s="84">
        <f>SUBTOTAL(109,'Buget personal'!$B$72:$B$78)</f>
        <v>0</v>
      </c>
      <c r="C79" s="84">
        <f>SUBTOTAL(109,'Buget personal'!$C$72:$C$78)</f>
        <v>0</v>
      </c>
      <c r="D79" s="84">
        <f>SUBTOTAL(109,'Buget personal'!$D$72:$D$78)</f>
        <v>0</v>
      </c>
      <c r="E79" s="84">
        <f>SUBTOTAL(109,'Buget personal'!$E$72:$E$78)</f>
        <v>0</v>
      </c>
      <c r="F79" s="84">
        <f>SUBTOTAL(109,'Buget personal'!$F$72:$F$78)</f>
        <v>0</v>
      </c>
      <c r="G79" s="84">
        <f>SUBTOTAL(109,'Buget personal'!$G$72:$G$78)</f>
        <v>0</v>
      </c>
      <c r="H79" s="84">
        <f>SUBTOTAL(109,'Buget personal'!$H$72:$H$78)</f>
        <v>0</v>
      </c>
      <c r="I79" s="84">
        <f>SUBTOTAL(109,'Buget personal'!$I$72:$I$78)</f>
        <v>0</v>
      </c>
      <c r="J79" s="84">
        <f>SUBTOTAL(109,'Buget personal'!$J$72:$J$78)</f>
        <v>0</v>
      </c>
      <c r="K79" s="84">
        <f>SUBTOTAL(109,'Buget personal'!$K$72:$K$78)</f>
        <v>0</v>
      </c>
      <c r="L79" s="84">
        <f>SUBTOTAL(109,'Buget personal'!$L$72:$L$78)</f>
        <v>0</v>
      </c>
      <c r="M79" s="84">
        <f>SUBTOTAL(109,'Buget personal'!$M$72:$M$78)</f>
        <v>0</v>
      </c>
      <c r="N79" s="85">
        <f>SUBTOTAL(109,'Buget personal'!$N$72:$N$78)</f>
        <v>0</v>
      </c>
      <c r="O79" s="53">
        <f>SUM(O72:O78)</f>
        <v>0</v>
      </c>
      <c r="P79" s="53">
        <f>SUM(P72:P78)</f>
        <v>0</v>
      </c>
      <c r="Q79" s="53">
        <f>SUM(Q72:Q78)</f>
        <v>0</v>
      </c>
      <c r="R79" s="53">
        <f>SUM(R72:R78)</f>
        <v>0</v>
      </c>
      <c r="S79" s="30"/>
      <c r="T79" s="30"/>
      <c r="U79" s="30"/>
      <c r="V79" s="30"/>
      <c r="W79" s="30"/>
      <c r="X79" s="30"/>
      <c r="Y79" s="30"/>
      <c r="Z79" s="30"/>
      <c r="AA79" s="31"/>
      <c r="AB79" s="29"/>
      <c r="AC79" s="30"/>
      <c r="AD79" s="30"/>
      <c r="AE79" s="30"/>
      <c r="AF79" s="30"/>
      <c r="AG79" s="30"/>
      <c r="AH79" s="30"/>
      <c r="AI79" s="30"/>
      <c r="AJ79" s="30"/>
      <c r="AK79" s="30"/>
      <c r="AL79" s="30"/>
      <c r="AM79" s="30"/>
      <c r="AN79" s="30"/>
      <c r="AO79" s="31"/>
      <c r="AP79" s="29"/>
      <c r="AQ79" s="30"/>
      <c r="AR79" s="30"/>
      <c r="AS79" s="30"/>
      <c r="AT79" s="30"/>
      <c r="AU79" s="30"/>
      <c r="AV79" s="30"/>
      <c r="AW79" s="30"/>
      <c r="AX79" s="30"/>
      <c r="AY79" s="30"/>
      <c r="AZ79" s="30"/>
      <c r="BA79" s="30"/>
      <c r="BB79" s="30"/>
      <c r="BC79" s="31"/>
      <c r="BD79" s="29"/>
      <c r="BE79" s="30"/>
      <c r="BF79" s="30"/>
      <c r="BG79" s="30"/>
      <c r="BH79" s="30"/>
      <c r="BI79" s="30"/>
      <c r="BJ79" s="30"/>
      <c r="BK79" s="30"/>
      <c r="BL79" s="30"/>
      <c r="BM79" s="30"/>
      <c r="BN79" s="30"/>
      <c r="BO79" s="30"/>
      <c r="BP79" s="30"/>
      <c r="BQ79" s="31"/>
      <c r="BR79" s="29"/>
      <c r="BS79" s="30"/>
      <c r="CE79" s="20"/>
      <c r="CF79" s="18"/>
      <c r="CS79" s="20"/>
      <c r="CT79" s="18"/>
      <c r="DG79" s="20"/>
      <c r="DH79" s="18"/>
      <c r="DU79" s="20"/>
      <c r="DV79" s="18"/>
      <c r="EI79" s="20"/>
      <c r="EJ79" s="18"/>
      <c r="EW79" s="20"/>
      <c r="EX79" s="18"/>
      <c r="FK79" s="20"/>
      <c r="FL79" s="18"/>
      <c r="FY79" s="20"/>
      <c r="FZ79" s="18"/>
      <c r="GM79" s="20"/>
      <c r="GN79" s="18"/>
      <c r="HA79" s="20"/>
      <c r="HB79" s="18"/>
      <c r="HO79" s="20"/>
      <c r="HP79" s="18"/>
      <c r="IC79" s="20"/>
      <c r="ID79" s="18"/>
      <c r="IQ79" s="20"/>
      <c r="IR79" s="18"/>
      <c r="JE79" s="20"/>
      <c r="JF79" s="18"/>
      <c r="JS79" s="20"/>
      <c r="JT79" s="18"/>
      <c r="KG79" s="20"/>
      <c r="KH79" s="18"/>
      <c r="KU79" s="20"/>
      <c r="KV79" s="18"/>
      <c r="LI79" s="20"/>
      <c r="LJ79" s="18"/>
      <c r="LW79" s="20"/>
      <c r="LX79" s="18"/>
      <c r="MK79" s="20"/>
      <c r="ML79" s="18"/>
      <c r="MY79" s="20"/>
      <c r="MZ79" s="18"/>
      <c r="NM79" s="20"/>
      <c r="NN79" s="18"/>
      <c r="OA79" s="20"/>
      <c r="OB79" s="18"/>
      <c r="OO79" s="20"/>
      <c r="OP79" s="18"/>
      <c r="PC79" s="20"/>
      <c r="PD79" s="18"/>
      <c r="PQ79" s="20"/>
      <c r="PR79" s="18"/>
      <c r="QE79" s="20"/>
      <c r="QF79" s="18"/>
      <c r="QS79" s="20"/>
      <c r="QT79" s="18"/>
      <c r="RG79" s="20"/>
      <c r="RH79" s="18"/>
      <c r="RU79" s="20"/>
      <c r="RV79" s="18"/>
      <c r="SI79" s="20"/>
      <c r="SJ79" s="18"/>
      <c r="SW79" s="20"/>
      <c r="SX79" s="18"/>
      <c r="TK79" s="20"/>
      <c r="TL79" s="18"/>
      <c r="TY79" s="20"/>
      <c r="TZ79" s="18"/>
      <c r="UM79" s="20"/>
      <c r="UN79" s="18"/>
      <c r="VA79" s="20"/>
      <c r="VB79" s="18"/>
      <c r="VO79" s="20"/>
      <c r="VP79" s="18"/>
      <c r="WC79" s="20"/>
      <c r="WD79" s="18"/>
      <c r="WQ79" s="20"/>
      <c r="WR79" s="18"/>
      <c r="XE79" s="20"/>
      <c r="XF79" s="18"/>
      <c r="XS79" s="20"/>
      <c r="XT79" s="18"/>
      <c r="YG79" s="20"/>
      <c r="YH79" s="18"/>
      <c r="YU79" s="20"/>
      <c r="YV79" s="18"/>
      <c r="ZI79" s="20"/>
      <c r="ZJ79" s="18"/>
      <c r="ZW79" s="20"/>
      <c r="ZX79" s="18"/>
      <c r="AAK79" s="20"/>
      <c r="AAL79" s="18"/>
      <c r="AAY79" s="20"/>
      <c r="AAZ79" s="18"/>
      <c r="ABM79" s="20"/>
      <c r="ABN79" s="18"/>
      <c r="ACA79" s="20"/>
      <c r="ACB79" s="18"/>
      <c r="ACO79" s="20"/>
      <c r="ACP79" s="18"/>
      <c r="ADC79" s="20"/>
      <c r="ADD79" s="18"/>
      <c r="ADQ79" s="20"/>
      <c r="ADR79" s="18"/>
      <c r="AEE79" s="20"/>
      <c r="AEF79" s="18"/>
      <c r="AES79" s="20"/>
      <c r="AET79" s="18"/>
      <c r="AFG79" s="20"/>
      <c r="AFH79" s="18"/>
      <c r="AFU79" s="20"/>
      <c r="AFV79" s="18"/>
      <c r="AGI79" s="20"/>
      <c r="AGJ79" s="18"/>
      <c r="AGW79" s="20"/>
      <c r="AGX79" s="18"/>
      <c r="AHK79" s="20"/>
      <c r="AHL79" s="18"/>
      <c r="AHY79" s="20"/>
      <c r="AHZ79" s="18"/>
      <c r="AIM79" s="20"/>
      <c r="AIN79" s="18"/>
      <c r="AJA79" s="20"/>
      <c r="AJB79" s="18"/>
      <c r="AJO79" s="20"/>
      <c r="AJP79" s="18"/>
      <c r="AKC79" s="20"/>
      <c r="AKD79" s="18"/>
      <c r="AKQ79" s="20"/>
      <c r="AKR79" s="18"/>
      <c r="ALE79" s="20"/>
      <c r="ALF79" s="18"/>
      <c r="ALS79" s="20"/>
      <c r="ALT79" s="18"/>
      <c r="AMG79" s="20"/>
      <c r="AMH79" s="18"/>
      <c r="AMU79" s="20"/>
      <c r="AMV79" s="18"/>
      <c r="ANI79" s="20"/>
      <c r="ANJ79" s="18"/>
      <c r="ANW79" s="20"/>
      <c r="ANX79" s="18"/>
      <c r="AOK79" s="20"/>
      <c r="AOL79" s="18"/>
      <c r="AOY79" s="20"/>
      <c r="AOZ79" s="18"/>
      <c r="APM79" s="20"/>
      <c r="APN79" s="18"/>
      <c r="AQA79" s="20"/>
      <c r="AQB79" s="18"/>
      <c r="AQO79" s="20"/>
      <c r="AQP79" s="18"/>
      <c r="ARC79" s="20"/>
      <c r="ARD79" s="18"/>
      <c r="ARQ79" s="20"/>
      <c r="ARR79" s="18"/>
      <c r="ASE79" s="20"/>
      <c r="ASF79" s="18"/>
      <c r="ASS79" s="20"/>
      <c r="AST79" s="18"/>
      <c r="ATG79" s="20"/>
      <c r="ATH79" s="18"/>
      <c r="ATU79" s="20"/>
      <c r="ATV79" s="18"/>
      <c r="AUI79" s="20"/>
      <c r="AUJ79" s="18"/>
      <c r="AUW79" s="20"/>
      <c r="AUX79" s="18"/>
      <c r="AVK79" s="20"/>
      <c r="AVL79" s="18"/>
      <c r="AVY79" s="20"/>
      <c r="AVZ79" s="18"/>
      <c r="AWM79" s="20"/>
      <c r="AWN79" s="18"/>
      <c r="AXA79" s="20"/>
      <c r="AXB79" s="18"/>
      <c r="AXO79" s="20"/>
      <c r="AXP79" s="18"/>
      <c r="AYC79" s="20"/>
      <c r="AYD79" s="18"/>
      <c r="AYQ79" s="20"/>
      <c r="AYR79" s="18"/>
      <c r="AZE79" s="20"/>
      <c r="AZF79" s="18"/>
      <c r="AZS79" s="20"/>
      <c r="AZT79" s="18"/>
      <c r="BAG79" s="20"/>
      <c r="BAH79" s="18"/>
      <c r="BAU79" s="20"/>
      <c r="BAV79" s="18"/>
      <c r="BBI79" s="20"/>
      <c r="BBJ79" s="18"/>
      <c r="BBW79" s="20"/>
      <c r="BBX79" s="18"/>
      <c r="BCK79" s="20"/>
      <c r="BCL79" s="18"/>
      <c r="BCY79" s="20"/>
      <c r="BCZ79" s="18"/>
      <c r="BDM79" s="20"/>
      <c r="BDN79" s="18"/>
      <c r="BEA79" s="20"/>
      <c r="BEB79" s="18"/>
      <c r="BEO79" s="20"/>
      <c r="BEP79" s="18"/>
      <c r="BFC79" s="20"/>
      <c r="BFD79" s="18"/>
      <c r="BFQ79" s="20"/>
      <c r="BFR79" s="18"/>
      <c r="BGE79" s="20"/>
      <c r="BGF79" s="18"/>
      <c r="BGS79" s="20"/>
      <c r="BGT79" s="18"/>
      <c r="BHG79" s="20"/>
      <c r="BHH79" s="18"/>
      <c r="BHU79" s="20"/>
      <c r="BHV79" s="18"/>
      <c r="BII79" s="20"/>
      <c r="BIJ79" s="18"/>
      <c r="BIW79" s="20"/>
      <c r="BIX79" s="18"/>
      <c r="BJK79" s="20"/>
      <c r="BJL79" s="18"/>
      <c r="BJY79" s="20"/>
      <c r="BJZ79" s="18"/>
      <c r="BKM79" s="20"/>
      <c r="BKN79" s="18"/>
      <c r="BLA79" s="20"/>
      <c r="BLB79" s="18"/>
      <c r="BLO79" s="20"/>
      <c r="BLP79" s="18"/>
      <c r="BMC79" s="20"/>
      <c r="BMD79" s="18"/>
      <c r="BMQ79" s="20"/>
      <c r="BMR79" s="18"/>
      <c r="BNE79" s="20"/>
      <c r="BNF79" s="18"/>
      <c r="BNS79" s="20"/>
      <c r="BNT79" s="18"/>
      <c r="BOG79" s="20"/>
      <c r="BOH79" s="18"/>
      <c r="BOU79" s="20"/>
      <c r="BOV79" s="18"/>
      <c r="BPI79" s="20"/>
      <c r="BPJ79" s="18"/>
      <c r="BPW79" s="20"/>
      <c r="BPX79" s="18"/>
      <c r="BQK79" s="20"/>
      <c r="BQL79" s="18"/>
      <c r="BQY79" s="20"/>
      <c r="BQZ79" s="18"/>
      <c r="BRM79" s="20"/>
      <c r="BRN79" s="18"/>
      <c r="BSA79" s="20"/>
      <c r="BSB79" s="18"/>
      <c r="BSO79" s="20"/>
      <c r="BSP79" s="18"/>
      <c r="BTC79" s="20"/>
      <c r="BTD79" s="18"/>
      <c r="BTQ79" s="20"/>
      <c r="BTR79" s="18"/>
      <c r="BUE79" s="20"/>
      <c r="BUF79" s="18"/>
      <c r="BUS79" s="20"/>
      <c r="BUT79" s="18"/>
      <c r="BVG79" s="20"/>
      <c r="BVH79" s="18"/>
      <c r="BVU79" s="20"/>
      <c r="BVV79" s="18"/>
      <c r="BWI79" s="20"/>
      <c r="BWJ79" s="18"/>
      <c r="BWW79" s="20"/>
      <c r="BWX79" s="18"/>
      <c r="BXK79" s="20"/>
      <c r="BXL79" s="18"/>
      <c r="BXY79" s="20"/>
      <c r="BXZ79" s="18"/>
      <c r="BYM79" s="20"/>
      <c r="BYN79" s="18"/>
      <c r="BZA79" s="20"/>
      <c r="BZB79" s="18"/>
      <c r="BZO79" s="20"/>
      <c r="BZP79" s="18"/>
      <c r="CAC79" s="20"/>
      <c r="CAD79" s="18"/>
      <c r="CAQ79" s="20"/>
      <c r="CAR79" s="18"/>
      <c r="CBE79" s="20"/>
      <c r="CBF79" s="18"/>
      <c r="CBS79" s="20"/>
      <c r="CBT79" s="18"/>
      <c r="CCG79" s="20"/>
      <c r="CCH79" s="18"/>
      <c r="CCU79" s="20"/>
      <c r="CCV79" s="18"/>
      <c r="CDI79" s="20"/>
      <c r="CDJ79" s="18"/>
      <c r="CDW79" s="20"/>
      <c r="CDX79" s="18"/>
      <c r="CEK79" s="20"/>
      <c r="CEL79" s="18"/>
      <c r="CEY79" s="20"/>
      <c r="CEZ79" s="18"/>
      <c r="CFM79" s="20"/>
      <c r="CFN79" s="18"/>
      <c r="CGA79" s="20"/>
      <c r="CGB79" s="18"/>
      <c r="CGO79" s="20"/>
      <c r="CGP79" s="18"/>
      <c r="CHC79" s="20"/>
      <c r="CHD79" s="18"/>
      <c r="CHQ79" s="20"/>
      <c r="CHR79" s="18"/>
      <c r="CIE79" s="20"/>
      <c r="CIF79" s="18"/>
      <c r="CIS79" s="20"/>
      <c r="CIT79" s="18"/>
      <c r="CJG79" s="20"/>
      <c r="CJH79" s="18"/>
      <c r="CJU79" s="20"/>
      <c r="CJV79" s="18"/>
      <c r="CKI79" s="20"/>
      <c r="CKJ79" s="18"/>
      <c r="CKW79" s="20"/>
      <c r="CKX79" s="18"/>
      <c r="CLK79" s="20"/>
      <c r="CLL79" s="18"/>
      <c r="CLY79" s="20"/>
      <c r="CLZ79" s="18"/>
      <c r="CMM79" s="20"/>
      <c r="CMN79" s="18"/>
      <c r="CNA79" s="20"/>
      <c r="CNB79" s="18"/>
      <c r="CNO79" s="20"/>
      <c r="CNP79" s="18"/>
      <c r="COC79" s="20"/>
      <c r="COD79" s="18"/>
      <c r="COQ79" s="20"/>
      <c r="COR79" s="18"/>
      <c r="CPE79" s="20"/>
      <c r="CPF79" s="18"/>
      <c r="CPS79" s="20"/>
      <c r="CPT79" s="18"/>
      <c r="CQG79" s="20"/>
      <c r="CQH79" s="18"/>
      <c r="CQU79" s="20"/>
      <c r="CQV79" s="18"/>
      <c r="CRI79" s="20"/>
      <c r="CRJ79" s="18"/>
      <c r="CRW79" s="20"/>
      <c r="CRX79" s="18"/>
      <c r="CSK79" s="20"/>
      <c r="CSL79" s="18"/>
      <c r="CSY79" s="20"/>
      <c r="CSZ79" s="18"/>
      <c r="CTM79" s="20"/>
      <c r="CTN79" s="18"/>
      <c r="CUA79" s="20"/>
      <c r="CUB79" s="18"/>
      <c r="CUO79" s="20"/>
      <c r="CUP79" s="18"/>
      <c r="CVC79" s="20"/>
      <c r="CVD79" s="18"/>
      <c r="CVQ79" s="20"/>
      <c r="CVR79" s="18"/>
      <c r="CWE79" s="20"/>
      <c r="CWF79" s="18"/>
      <c r="CWS79" s="20"/>
      <c r="CWT79" s="18"/>
      <c r="CXG79" s="20"/>
      <c r="CXH79" s="18"/>
      <c r="CXU79" s="20"/>
      <c r="CXV79" s="18"/>
      <c r="CYI79" s="20"/>
      <c r="CYJ79" s="18"/>
      <c r="CYW79" s="20"/>
      <c r="CYX79" s="18"/>
      <c r="CZK79" s="20"/>
      <c r="CZL79" s="18"/>
      <c r="CZY79" s="20"/>
      <c r="CZZ79" s="18"/>
      <c r="DAM79" s="20"/>
      <c r="DAN79" s="18"/>
      <c r="DBA79" s="20"/>
      <c r="DBB79" s="18"/>
      <c r="DBO79" s="20"/>
      <c r="DBP79" s="18"/>
      <c r="DCC79" s="20"/>
      <c r="DCD79" s="18"/>
      <c r="DCQ79" s="20"/>
      <c r="DCR79" s="18"/>
      <c r="DDE79" s="20"/>
      <c r="DDF79" s="18"/>
      <c r="DDS79" s="20"/>
      <c r="DDT79" s="18"/>
      <c r="DEG79" s="20"/>
      <c r="DEH79" s="18"/>
      <c r="DEU79" s="20"/>
      <c r="DEV79" s="18"/>
      <c r="DFI79" s="20"/>
      <c r="DFJ79" s="18"/>
      <c r="DFW79" s="20"/>
      <c r="DFX79" s="18"/>
      <c r="DGK79" s="20"/>
      <c r="DGL79" s="18"/>
      <c r="DGY79" s="20"/>
      <c r="DGZ79" s="18"/>
      <c r="DHM79" s="20"/>
      <c r="DHN79" s="18"/>
      <c r="DIA79" s="20"/>
      <c r="DIB79" s="18"/>
      <c r="DIO79" s="20"/>
      <c r="DIP79" s="18"/>
      <c r="DJC79" s="20"/>
      <c r="DJD79" s="18"/>
      <c r="DJQ79" s="20"/>
      <c r="DJR79" s="18"/>
      <c r="DKE79" s="20"/>
      <c r="DKF79" s="18"/>
      <c r="DKS79" s="20"/>
      <c r="DKT79" s="18"/>
      <c r="DLG79" s="20"/>
      <c r="DLH79" s="18"/>
      <c r="DLU79" s="20"/>
      <c r="DLV79" s="18"/>
      <c r="DMI79" s="20"/>
      <c r="DMJ79" s="18"/>
      <c r="DMW79" s="20"/>
      <c r="DMX79" s="18"/>
      <c r="DNK79" s="20"/>
      <c r="DNL79" s="18"/>
      <c r="DNY79" s="20"/>
      <c r="DNZ79" s="18"/>
      <c r="DOM79" s="20"/>
      <c r="DON79" s="18"/>
      <c r="DPA79" s="20"/>
      <c r="DPB79" s="18"/>
      <c r="DPO79" s="20"/>
      <c r="DPP79" s="18"/>
      <c r="DQC79" s="20"/>
      <c r="DQD79" s="18"/>
      <c r="DQQ79" s="20"/>
      <c r="DQR79" s="18"/>
      <c r="DRE79" s="20"/>
      <c r="DRF79" s="18"/>
      <c r="DRS79" s="20"/>
      <c r="DRT79" s="18"/>
      <c r="DSG79" s="20"/>
      <c r="DSH79" s="18"/>
      <c r="DSU79" s="20"/>
      <c r="DSV79" s="18"/>
      <c r="DTI79" s="20"/>
      <c r="DTJ79" s="18"/>
      <c r="DTW79" s="20"/>
      <c r="DTX79" s="18"/>
      <c r="DUK79" s="20"/>
      <c r="DUL79" s="18"/>
      <c r="DUY79" s="20"/>
      <c r="DUZ79" s="18"/>
      <c r="DVM79" s="20"/>
      <c r="DVN79" s="18"/>
      <c r="DWA79" s="20"/>
      <c r="DWB79" s="18"/>
      <c r="DWO79" s="20"/>
      <c r="DWP79" s="18"/>
      <c r="DXC79" s="20"/>
      <c r="DXD79" s="18"/>
      <c r="DXQ79" s="20"/>
      <c r="DXR79" s="18"/>
      <c r="DYE79" s="20"/>
      <c r="DYF79" s="18"/>
      <c r="DYS79" s="20"/>
      <c r="DYT79" s="18"/>
      <c r="DZG79" s="20"/>
      <c r="DZH79" s="18"/>
      <c r="DZU79" s="20"/>
      <c r="DZV79" s="18"/>
      <c r="EAI79" s="20"/>
      <c r="EAJ79" s="18"/>
      <c r="EAW79" s="20"/>
      <c r="EAX79" s="18"/>
      <c r="EBK79" s="20"/>
      <c r="EBL79" s="18"/>
      <c r="EBY79" s="20"/>
      <c r="EBZ79" s="18"/>
      <c r="ECM79" s="20"/>
      <c r="ECN79" s="18"/>
      <c r="EDA79" s="20"/>
      <c r="EDB79" s="18"/>
      <c r="EDO79" s="20"/>
      <c r="EDP79" s="18"/>
      <c r="EEC79" s="20"/>
      <c r="EED79" s="18"/>
      <c r="EEQ79" s="20"/>
      <c r="EER79" s="18"/>
      <c r="EFE79" s="20"/>
      <c r="EFF79" s="18"/>
      <c r="EFS79" s="20"/>
      <c r="EFT79" s="18"/>
      <c r="EGG79" s="20"/>
      <c r="EGH79" s="18"/>
      <c r="EGU79" s="20"/>
      <c r="EGV79" s="18"/>
      <c r="EHI79" s="20"/>
      <c r="EHJ79" s="18"/>
      <c r="EHW79" s="20"/>
      <c r="EHX79" s="18"/>
      <c r="EIK79" s="20"/>
      <c r="EIL79" s="18"/>
      <c r="EIY79" s="20"/>
      <c r="EIZ79" s="18"/>
      <c r="EJM79" s="20"/>
      <c r="EJN79" s="18"/>
      <c r="EKA79" s="20"/>
      <c r="EKB79" s="18"/>
      <c r="EKO79" s="20"/>
      <c r="EKP79" s="18"/>
      <c r="ELC79" s="20"/>
      <c r="ELD79" s="18"/>
      <c r="ELQ79" s="20"/>
      <c r="ELR79" s="18"/>
      <c r="EME79" s="20"/>
      <c r="EMF79" s="18"/>
      <c r="EMS79" s="20"/>
      <c r="EMT79" s="18"/>
      <c r="ENG79" s="20"/>
      <c r="ENH79" s="18"/>
      <c r="ENU79" s="20"/>
      <c r="ENV79" s="18"/>
      <c r="EOI79" s="20"/>
      <c r="EOJ79" s="18"/>
      <c r="EOW79" s="20"/>
      <c r="EOX79" s="18"/>
      <c r="EPK79" s="20"/>
      <c r="EPL79" s="18"/>
      <c r="EPY79" s="20"/>
      <c r="EPZ79" s="18"/>
      <c r="EQM79" s="20"/>
      <c r="EQN79" s="18"/>
      <c r="ERA79" s="20"/>
      <c r="ERB79" s="18"/>
      <c r="ERO79" s="20"/>
      <c r="ERP79" s="18"/>
      <c r="ESC79" s="20"/>
      <c r="ESD79" s="18"/>
      <c r="ESQ79" s="20"/>
      <c r="ESR79" s="18"/>
      <c r="ETE79" s="20"/>
      <c r="ETF79" s="18"/>
      <c r="ETS79" s="20"/>
      <c r="ETT79" s="18"/>
      <c r="EUG79" s="20"/>
      <c r="EUH79" s="18"/>
      <c r="EUU79" s="20"/>
      <c r="EUV79" s="18"/>
      <c r="EVI79" s="20"/>
      <c r="EVJ79" s="18"/>
      <c r="EVW79" s="20"/>
      <c r="EVX79" s="18"/>
      <c r="EWK79" s="20"/>
      <c r="EWL79" s="18"/>
      <c r="EWY79" s="20"/>
      <c r="EWZ79" s="18"/>
      <c r="EXM79" s="20"/>
      <c r="EXN79" s="18"/>
      <c r="EYA79" s="20"/>
      <c r="EYB79" s="18"/>
      <c r="EYO79" s="20"/>
      <c r="EYP79" s="18"/>
      <c r="EZC79" s="20"/>
      <c r="EZD79" s="18"/>
      <c r="EZQ79" s="20"/>
      <c r="EZR79" s="18"/>
      <c r="FAE79" s="20"/>
      <c r="FAF79" s="18"/>
      <c r="FAS79" s="20"/>
      <c r="FAT79" s="18"/>
      <c r="FBG79" s="20"/>
      <c r="FBH79" s="18"/>
      <c r="FBU79" s="20"/>
      <c r="FBV79" s="18"/>
      <c r="FCI79" s="20"/>
      <c r="FCJ79" s="18"/>
      <c r="FCW79" s="20"/>
      <c r="FCX79" s="18"/>
      <c r="FDK79" s="20"/>
      <c r="FDL79" s="18"/>
      <c r="FDY79" s="20"/>
      <c r="FDZ79" s="18"/>
      <c r="FEM79" s="20"/>
      <c r="FEN79" s="18"/>
      <c r="FFA79" s="20"/>
      <c r="FFB79" s="18"/>
      <c r="FFO79" s="20"/>
      <c r="FFP79" s="18"/>
      <c r="FGC79" s="20"/>
      <c r="FGD79" s="18"/>
      <c r="FGQ79" s="20"/>
      <c r="FGR79" s="18"/>
      <c r="FHE79" s="20"/>
      <c r="FHF79" s="18"/>
      <c r="FHS79" s="20"/>
      <c r="FHT79" s="18"/>
      <c r="FIG79" s="20"/>
      <c r="FIH79" s="18"/>
      <c r="FIU79" s="20"/>
      <c r="FIV79" s="18"/>
      <c r="FJI79" s="20"/>
      <c r="FJJ79" s="18"/>
      <c r="FJW79" s="20"/>
      <c r="FJX79" s="18"/>
      <c r="FKK79" s="20"/>
      <c r="FKL79" s="18"/>
      <c r="FKY79" s="20"/>
      <c r="FKZ79" s="18"/>
      <c r="FLM79" s="20"/>
      <c r="FLN79" s="18"/>
      <c r="FMA79" s="20"/>
      <c r="FMB79" s="18"/>
      <c r="FMO79" s="20"/>
      <c r="FMP79" s="18"/>
      <c r="FNC79" s="20"/>
      <c r="FND79" s="18"/>
      <c r="FNQ79" s="20"/>
      <c r="FNR79" s="18"/>
      <c r="FOE79" s="20"/>
      <c r="FOF79" s="18"/>
      <c r="FOS79" s="20"/>
      <c r="FOT79" s="18"/>
      <c r="FPG79" s="20"/>
      <c r="FPH79" s="18"/>
      <c r="FPU79" s="20"/>
      <c r="FPV79" s="18"/>
      <c r="FQI79" s="20"/>
      <c r="FQJ79" s="18"/>
      <c r="FQW79" s="20"/>
      <c r="FQX79" s="18"/>
      <c r="FRK79" s="20"/>
      <c r="FRL79" s="18"/>
      <c r="FRY79" s="20"/>
      <c r="FRZ79" s="18"/>
      <c r="FSM79" s="20"/>
      <c r="FSN79" s="18"/>
      <c r="FTA79" s="20"/>
      <c r="FTB79" s="18"/>
      <c r="FTO79" s="20"/>
      <c r="FTP79" s="18"/>
      <c r="FUC79" s="20"/>
      <c r="FUD79" s="18"/>
      <c r="FUQ79" s="20"/>
      <c r="FUR79" s="18"/>
      <c r="FVE79" s="20"/>
      <c r="FVF79" s="18"/>
      <c r="FVS79" s="20"/>
      <c r="FVT79" s="18"/>
      <c r="FWG79" s="20"/>
      <c r="FWH79" s="18"/>
      <c r="FWU79" s="20"/>
      <c r="FWV79" s="18"/>
      <c r="FXI79" s="20"/>
      <c r="FXJ79" s="18"/>
      <c r="FXW79" s="20"/>
      <c r="FXX79" s="18"/>
      <c r="FYK79" s="20"/>
      <c r="FYL79" s="18"/>
      <c r="FYY79" s="20"/>
      <c r="FYZ79" s="18"/>
      <c r="FZM79" s="20"/>
      <c r="FZN79" s="18"/>
      <c r="GAA79" s="20"/>
      <c r="GAB79" s="18"/>
      <c r="GAO79" s="20"/>
      <c r="GAP79" s="18"/>
      <c r="GBC79" s="20"/>
      <c r="GBD79" s="18"/>
      <c r="GBQ79" s="20"/>
      <c r="GBR79" s="18"/>
      <c r="GCE79" s="20"/>
      <c r="GCF79" s="18"/>
      <c r="GCS79" s="20"/>
      <c r="GCT79" s="18"/>
      <c r="GDG79" s="20"/>
      <c r="GDH79" s="18"/>
      <c r="GDU79" s="20"/>
      <c r="GDV79" s="18"/>
      <c r="GEI79" s="20"/>
      <c r="GEJ79" s="18"/>
      <c r="GEW79" s="20"/>
      <c r="GEX79" s="18"/>
      <c r="GFK79" s="20"/>
      <c r="GFL79" s="18"/>
      <c r="GFY79" s="20"/>
      <c r="GFZ79" s="18"/>
      <c r="GGM79" s="20"/>
      <c r="GGN79" s="18"/>
      <c r="GHA79" s="20"/>
      <c r="GHB79" s="18"/>
      <c r="GHO79" s="20"/>
      <c r="GHP79" s="18"/>
      <c r="GIC79" s="20"/>
      <c r="GID79" s="18"/>
      <c r="GIQ79" s="20"/>
      <c r="GIR79" s="18"/>
      <c r="GJE79" s="20"/>
      <c r="GJF79" s="18"/>
      <c r="GJS79" s="20"/>
      <c r="GJT79" s="18"/>
      <c r="GKG79" s="20"/>
      <c r="GKH79" s="18"/>
      <c r="GKU79" s="20"/>
      <c r="GKV79" s="18"/>
      <c r="GLI79" s="20"/>
      <c r="GLJ79" s="18"/>
      <c r="GLW79" s="20"/>
      <c r="GLX79" s="18"/>
      <c r="GMK79" s="20"/>
      <c r="GML79" s="18"/>
      <c r="GMY79" s="20"/>
      <c r="GMZ79" s="18"/>
      <c r="GNM79" s="20"/>
      <c r="GNN79" s="18"/>
      <c r="GOA79" s="20"/>
      <c r="GOB79" s="18"/>
      <c r="GOO79" s="20"/>
      <c r="GOP79" s="18"/>
      <c r="GPC79" s="20"/>
      <c r="GPD79" s="18"/>
      <c r="GPQ79" s="20"/>
      <c r="GPR79" s="18"/>
      <c r="GQE79" s="20"/>
      <c r="GQF79" s="18"/>
      <c r="GQS79" s="20"/>
      <c r="GQT79" s="18"/>
      <c r="GRG79" s="20"/>
      <c r="GRH79" s="18"/>
      <c r="GRU79" s="20"/>
      <c r="GRV79" s="18"/>
      <c r="GSI79" s="20"/>
      <c r="GSJ79" s="18"/>
      <c r="GSW79" s="20"/>
      <c r="GSX79" s="18"/>
      <c r="GTK79" s="20"/>
      <c r="GTL79" s="18"/>
      <c r="GTY79" s="20"/>
      <c r="GTZ79" s="18"/>
      <c r="GUM79" s="20"/>
      <c r="GUN79" s="18"/>
      <c r="GVA79" s="20"/>
      <c r="GVB79" s="18"/>
      <c r="GVO79" s="20"/>
      <c r="GVP79" s="18"/>
      <c r="GWC79" s="20"/>
      <c r="GWD79" s="18"/>
      <c r="GWQ79" s="20"/>
      <c r="GWR79" s="18"/>
      <c r="GXE79" s="20"/>
      <c r="GXF79" s="18"/>
      <c r="GXS79" s="20"/>
      <c r="GXT79" s="18"/>
      <c r="GYG79" s="20"/>
      <c r="GYH79" s="18"/>
      <c r="GYU79" s="20"/>
      <c r="GYV79" s="18"/>
      <c r="GZI79" s="20"/>
      <c r="GZJ79" s="18"/>
      <c r="GZW79" s="20"/>
      <c r="GZX79" s="18"/>
      <c r="HAK79" s="20"/>
      <c r="HAL79" s="18"/>
      <c r="HAY79" s="20"/>
      <c r="HAZ79" s="18"/>
      <c r="HBM79" s="20"/>
      <c r="HBN79" s="18"/>
      <c r="HCA79" s="20"/>
      <c r="HCB79" s="18"/>
      <c r="HCO79" s="20"/>
      <c r="HCP79" s="18"/>
      <c r="HDC79" s="20"/>
      <c r="HDD79" s="18"/>
      <c r="HDQ79" s="20"/>
      <c r="HDR79" s="18"/>
      <c r="HEE79" s="20"/>
      <c r="HEF79" s="18"/>
      <c r="HES79" s="20"/>
      <c r="HET79" s="18"/>
      <c r="HFG79" s="20"/>
      <c r="HFH79" s="18"/>
      <c r="HFU79" s="20"/>
      <c r="HFV79" s="18"/>
      <c r="HGI79" s="20"/>
      <c r="HGJ79" s="18"/>
      <c r="HGW79" s="20"/>
      <c r="HGX79" s="18"/>
      <c r="HHK79" s="20"/>
      <c r="HHL79" s="18"/>
      <c r="HHY79" s="20"/>
      <c r="HHZ79" s="18"/>
      <c r="HIM79" s="20"/>
      <c r="HIN79" s="18"/>
      <c r="HJA79" s="20"/>
      <c r="HJB79" s="18"/>
      <c r="HJO79" s="20"/>
      <c r="HJP79" s="18"/>
      <c r="HKC79" s="20"/>
      <c r="HKD79" s="18"/>
      <c r="HKQ79" s="20"/>
      <c r="HKR79" s="18"/>
      <c r="HLE79" s="20"/>
      <c r="HLF79" s="18"/>
      <c r="HLS79" s="20"/>
      <c r="HLT79" s="18"/>
      <c r="HMG79" s="20"/>
      <c r="HMH79" s="18"/>
      <c r="HMU79" s="20"/>
      <c r="HMV79" s="18"/>
      <c r="HNI79" s="20"/>
      <c r="HNJ79" s="18"/>
      <c r="HNW79" s="20"/>
      <c r="HNX79" s="18"/>
      <c r="HOK79" s="20"/>
      <c r="HOL79" s="18"/>
      <c r="HOY79" s="20"/>
      <c r="HOZ79" s="18"/>
      <c r="HPM79" s="20"/>
      <c r="HPN79" s="18"/>
      <c r="HQA79" s="20"/>
      <c r="HQB79" s="18"/>
      <c r="HQO79" s="20"/>
      <c r="HQP79" s="18"/>
      <c r="HRC79" s="20"/>
      <c r="HRD79" s="18"/>
      <c r="HRQ79" s="20"/>
      <c r="HRR79" s="18"/>
      <c r="HSE79" s="20"/>
      <c r="HSF79" s="18"/>
      <c r="HSS79" s="20"/>
      <c r="HST79" s="18"/>
      <c r="HTG79" s="20"/>
      <c r="HTH79" s="18"/>
      <c r="HTU79" s="20"/>
      <c r="HTV79" s="18"/>
      <c r="HUI79" s="20"/>
      <c r="HUJ79" s="18"/>
      <c r="HUW79" s="20"/>
      <c r="HUX79" s="18"/>
      <c r="HVK79" s="20"/>
      <c r="HVL79" s="18"/>
      <c r="HVY79" s="20"/>
      <c r="HVZ79" s="18"/>
      <c r="HWM79" s="20"/>
      <c r="HWN79" s="18"/>
      <c r="HXA79" s="20"/>
      <c r="HXB79" s="18"/>
      <c r="HXO79" s="20"/>
      <c r="HXP79" s="18"/>
      <c r="HYC79" s="20"/>
      <c r="HYD79" s="18"/>
      <c r="HYQ79" s="20"/>
      <c r="HYR79" s="18"/>
      <c r="HZE79" s="20"/>
      <c r="HZF79" s="18"/>
      <c r="HZS79" s="20"/>
      <c r="HZT79" s="18"/>
      <c r="IAG79" s="20"/>
      <c r="IAH79" s="18"/>
      <c r="IAU79" s="20"/>
      <c r="IAV79" s="18"/>
      <c r="IBI79" s="20"/>
      <c r="IBJ79" s="18"/>
      <c r="IBW79" s="20"/>
      <c r="IBX79" s="18"/>
      <c r="ICK79" s="20"/>
      <c r="ICL79" s="18"/>
      <c r="ICY79" s="20"/>
      <c r="ICZ79" s="18"/>
      <c r="IDM79" s="20"/>
      <c r="IDN79" s="18"/>
      <c r="IEA79" s="20"/>
      <c r="IEB79" s="18"/>
      <c r="IEO79" s="20"/>
      <c r="IEP79" s="18"/>
      <c r="IFC79" s="20"/>
      <c r="IFD79" s="18"/>
      <c r="IFQ79" s="20"/>
      <c r="IFR79" s="18"/>
      <c r="IGE79" s="20"/>
      <c r="IGF79" s="18"/>
      <c r="IGS79" s="20"/>
      <c r="IGT79" s="18"/>
      <c r="IHG79" s="20"/>
      <c r="IHH79" s="18"/>
      <c r="IHU79" s="20"/>
      <c r="IHV79" s="18"/>
      <c r="III79" s="20"/>
      <c r="IIJ79" s="18"/>
      <c r="IIW79" s="20"/>
      <c r="IIX79" s="18"/>
      <c r="IJK79" s="20"/>
      <c r="IJL79" s="18"/>
      <c r="IJY79" s="20"/>
      <c r="IJZ79" s="18"/>
      <c r="IKM79" s="20"/>
      <c r="IKN79" s="18"/>
      <c r="ILA79" s="20"/>
      <c r="ILB79" s="18"/>
      <c r="ILO79" s="20"/>
      <c r="ILP79" s="18"/>
      <c r="IMC79" s="20"/>
      <c r="IMD79" s="18"/>
      <c r="IMQ79" s="20"/>
      <c r="IMR79" s="18"/>
      <c r="INE79" s="20"/>
      <c r="INF79" s="18"/>
      <c r="INS79" s="20"/>
      <c r="INT79" s="18"/>
      <c r="IOG79" s="20"/>
      <c r="IOH79" s="18"/>
      <c r="IOU79" s="20"/>
      <c r="IOV79" s="18"/>
      <c r="IPI79" s="20"/>
      <c r="IPJ79" s="18"/>
      <c r="IPW79" s="20"/>
      <c r="IPX79" s="18"/>
      <c r="IQK79" s="20"/>
      <c r="IQL79" s="18"/>
      <c r="IQY79" s="20"/>
      <c r="IQZ79" s="18"/>
      <c r="IRM79" s="20"/>
      <c r="IRN79" s="18"/>
      <c r="ISA79" s="20"/>
      <c r="ISB79" s="18"/>
      <c r="ISO79" s="20"/>
      <c r="ISP79" s="18"/>
      <c r="ITC79" s="20"/>
      <c r="ITD79" s="18"/>
      <c r="ITQ79" s="20"/>
      <c r="ITR79" s="18"/>
      <c r="IUE79" s="20"/>
      <c r="IUF79" s="18"/>
      <c r="IUS79" s="20"/>
      <c r="IUT79" s="18"/>
      <c r="IVG79" s="20"/>
      <c r="IVH79" s="18"/>
      <c r="IVU79" s="20"/>
      <c r="IVV79" s="18"/>
      <c r="IWI79" s="20"/>
      <c r="IWJ79" s="18"/>
      <c r="IWW79" s="20"/>
      <c r="IWX79" s="18"/>
      <c r="IXK79" s="20"/>
      <c r="IXL79" s="18"/>
      <c r="IXY79" s="20"/>
      <c r="IXZ79" s="18"/>
      <c r="IYM79" s="20"/>
      <c r="IYN79" s="18"/>
      <c r="IZA79" s="20"/>
      <c r="IZB79" s="18"/>
      <c r="IZO79" s="20"/>
      <c r="IZP79" s="18"/>
      <c r="JAC79" s="20"/>
      <c r="JAD79" s="18"/>
      <c r="JAQ79" s="20"/>
      <c r="JAR79" s="18"/>
      <c r="JBE79" s="20"/>
      <c r="JBF79" s="18"/>
      <c r="JBS79" s="20"/>
      <c r="JBT79" s="18"/>
      <c r="JCG79" s="20"/>
      <c r="JCH79" s="18"/>
      <c r="JCU79" s="20"/>
      <c r="JCV79" s="18"/>
      <c r="JDI79" s="20"/>
      <c r="JDJ79" s="18"/>
      <c r="JDW79" s="20"/>
      <c r="JDX79" s="18"/>
      <c r="JEK79" s="20"/>
      <c r="JEL79" s="18"/>
      <c r="JEY79" s="20"/>
      <c r="JEZ79" s="18"/>
      <c r="JFM79" s="20"/>
      <c r="JFN79" s="18"/>
      <c r="JGA79" s="20"/>
      <c r="JGB79" s="18"/>
      <c r="JGO79" s="20"/>
      <c r="JGP79" s="18"/>
      <c r="JHC79" s="20"/>
      <c r="JHD79" s="18"/>
      <c r="JHQ79" s="20"/>
      <c r="JHR79" s="18"/>
      <c r="JIE79" s="20"/>
      <c r="JIF79" s="18"/>
      <c r="JIS79" s="20"/>
      <c r="JIT79" s="18"/>
      <c r="JJG79" s="20"/>
      <c r="JJH79" s="18"/>
      <c r="JJU79" s="20"/>
      <c r="JJV79" s="18"/>
      <c r="JKI79" s="20"/>
      <c r="JKJ79" s="18"/>
      <c r="JKW79" s="20"/>
      <c r="JKX79" s="18"/>
      <c r="JLK79" s="20"/>
      <c r="JLL79" s="18"/>
      <c r="JLY79" s="20"/>
      <c r="JLZ79" s="18"/>
      <c r="JMM79" s="20"/>
      <c r="JMN79" s="18"/>
      <c r="JNA79" s="20"/>
      <c r="JNB79" s="18"/>
      <c r="JNO79" s="20"/>
      <c r="JNP79" s="18"/>
      <c r="JOC79" s="20"/>
      <c r="JOD79" s="18"/>
      <c r="JOQ79" s="20"/>
      <c r="JOR79" s="18"/>
      <c r="JPE79" s="20"/>
      <c r="JPF79" s="18"/>
      <c r="JPS79" s="20"/>
      <c r="JPT79" s="18"/>
      <c r="JQG79" s="20"/>
      <c r="JQH79" s="18"/>
      <c r="JQU79" s="20"/>
      <c r="JQV79" s="18"/>
      <c r="JRI79" s="20"/>
      <c r="JRJ79" s="18"/>
      <c r="JRW79" s="20"/>
      <c r="JRX79" s="18"/>
      <c r="JSK79" s="20"/>
      <c r="JSL79" s="18"/>
      <c r="JSY79" s="20"/>
      <c r="JSZ79" s="18"/>
      <c r="JTM79" s="20"/>
      <c r="JTN79" s="18"/>
      <c r="JUA79" s="20"/>
      <c r="JUB79" s="18"/>
      <c r="JUO79" s="20"/>
      <c r="JUP79" s="18"/>
      <c r="JVC79" s="20"/>
      <c r="JVD79" s="18"/>
      <c r="JVQ79" s="20"/>
      <c r="JVR79" s="18"/>
      <c r="JWE79" s="20"/>
      <c r="JWF79" s="18"/>
      <c r="JWS79" s="20"/>
      <c r="JWT79" s="18"/>
      <c r="JXG79" s="20"/>
      <c r="JXH79" s="18"/>
      <c r="JXU79" s="20"/>
      <c r="JXV79" s="18"/>
      <c r="JYI79" s="20"/>
      <c r="JYJ79" s="18"/>
      <c r="JYW79" s="20"/>
      <c r="JYX79" s="18"/>
      <c r="JZK79" s="20"/>
      <c r="JZL79" s="18"/>
      <c r="JZY79" s="20"/>
      <c r="JZZ79" s="18"/>
      <c r="KAM79" s="20"/>
      <c r="KAN79" s="18"/>
      <c r="KBA79" s="20"/>
      <c r="KBB79" s="18"/>
      <c r="KBO79" s="20"/>
      <c r="KBP79" s="18"/>
      <c r="KCC79" s="20"/>
      <c r="KCD79" s="18"/>
      <c r="KCQ79" s="20"/>
      <c r="KCR79" s="18"/>
      <c r="KDE79" s="20"/>
      <c r="KDF79" s="18"/>
      <c r="KDS79" s="20"/>
      <c r="KDT79" s="18"/>
      <c r="KEG79" s="20"/>
      <c r="KEH79" s="18"/>
      <c r="KEU79" s="20"/>
      <c r="KEV79" s="18"/>
      <c r="KFI79" s="20"/>
      <c r="KFJ79" s="18"/>
      <c r="KFW79" s="20"/>
      <c r="KFX79" s="18"/>
      <c r="KGK79" s="20"/>
      <c r="KGL79" s="18"/>
      <c r="KGY79" s="20"/>
      <c r="KGZ79" s="18"/>
      <c r="KHM79" s="20"/>
      <c r="KHN79" s="18"/>
      <c r="KIA79" s="20"/>
      <c r="KIB79" s="18"/>
      <c r="KIO79" s="20"/>
      <c r="KIP79" s="18"/>
      <c r="KJC79" s="20"/>
      <c r="KJD79" s="18"/>
      <c r="KJQ79" s="20"/>
      <c r="KJR79" s="18"/>
      <c r="KKE79" s="20"/>
      <c r="KKF79" s="18"/>
      <c r="KKS79" s="20"/>
      <c r="KKT79" s="18"/>
      <c r="KLG79" s="20"/>
      <c r="KLH79" s="18"/>
      <c r="KLU79" s="20"/>
      <c r="KLV79" s="18"/>
      <c r="KMI79" s="20"/>
      <c r="KMJ79" s="18"/>
      <c r="KMW79" s="20"/>
      <c r="KMX79" s="18"/>
      <c r="KNK79" s="20"/>
      <c r="KNL79" s="18"/>
      <c r="KNY79" s="20"/>
      <c r="KNZ79" s="18"/>
      <c r="KOM79" s="20"/>
      <c r="KON79" s="18"/>
      <c r="KPA79" s="20"/>
      <c r="KPB79" s="18"/>
      <c r="KPO79" s="20"/>
      <c r="KPP79" s="18"/>
      <c r="KQC79" s="20"/>
      <c r="KQD79" s="18"/>
      <c r="KQQ79" s="20"/>
      <c r="KQR79" s="18"/>
      <c r="KRE79" s="20"/>
      <c r="KRF79" s="18"/>
      <c r="KRS79" s="20"/>
      <c r="KRT79" s="18"/>
      <c r="KSG79" s="20"/>
      <c r="KSH79" s="18"/>
      <c r="KSU79" s="20"/>
      <c r="KSV79" s="18"/>
      <c r="KTI79" s="20"/>
      <c r="KTJ79" s="18"/>
      <c r="KTW79" s="20"/>
      <c r="KTX79" s="18"/>
      <c r="KUK79" s="20"/>
      <c r="KUL79" s="18"/>
      <c r="KUY79" s="20"/>
      <c r="KUZ79" s="18"/>
      <c r="KVM79" s="20"/>
      <c r="KVN79" s="18"/>
      <c r="KWA79" s="20"/>
      <c r="KWB79" s="18"/>
      <c r="KWO79" s="20"/>
      <c r="KWP79" s="18"/>
      <c r="KXC79" s="20"/>
      <c r="KXD79" s="18"/>
      <c r="KXQ79" s="20"/>
      <c r="KXR79" s="18"/>
      <c r="KYE79" s="20"/>
      <c r="KYF79" s="18"/>
      <c r="KYS79" s="20"/>
      <c r="KYT79" s="18"/>
      <c r="KZG79" s="20"/>
      <c r="KZH79" s="18"/>
      <c r="KZU79" s="20"/>
      <c r="KZV79" s="18"/>
      <c r="LAI79" s="20"/>
      <c r="LAJ79" s="18"/>
      <c r="LAW79" s="20"/>
      <c r="LAX79" s="18"/>
      <c r="LBK79" s="20"/>
      <c r="LBL79" s="18"/>
      <c r="LBY79" s="20"/>
      <c r="LBZ79" s="18"/>
      <c r="LCM79" s="20"/>
      <c r="LCN79" s="18"/>
      <c r="LDA79" s="20"/>
      <c r="LDB79" s="18"/>
      <c r="LDO79" s="20"/>
      <c r="LDP79" s="18"/>
      <c r="LEC79" s="20"/>
      <c r="LED79" s="18"/>
      <c r="LEQ79" s="20"/>
      <c r="LER79" s="18"/>
      <c r="LFE79" s="20"/>
      <c r="LFF79" s="18"/>
      <c r="LFS79" s="20"/>
      <c r="LFT79" s="18"/>
      <c r="LGG79" s="20"/>
      <c r="LGH79" s="18"/>
      <c r="LGU79" s="20"/>
      <c r="LGV79" s="18"/>
      <c r="LHI79" s="20"/>
      <c r="LHJ79" s="18"/>
      <c r="LHW79" s="20"/>
      <c r="LHX79" s="18"/>
      <c r="LIK79" s="20"/>
      <c r="LIL79" s="18"/>
      <c r="LIY79" s="20"/>
      <c r="LIZ79" s="18"/>
      <c r="LJM79" s="20"/>
      <c r="LJN79" s="18"/>
      <c r="LKA79" s="20"/>
      <c r="LKB79" s="18"/>
      <c r="LKO79" s="20"/>
      <c r="LKP79" s="18"/>
      <c r="LLC79" s="20"/>
      <c r="LLD79" s="18"/>
      <c r="LLQ79" s="20"/>
      <c r="LLR79" s="18"/>
      <c r="LME79" s="20"/>
      <c r="LMF79" s="18"/>
      <c r="LMS79" s="20"/>
      <c r="LMT79" s="18"/>
      <c r="LNG79" s="20"/>
      <c r="LNH79" s="18"/>
      <c r="LNU79" s="20"/>
      <c r="LNV79" s="18"/>
      <c r="LOI79" s="20"/>
      <c r="LOJ79" s="18"/>
      <c r="LOW79" s="20"/>
      <c r="LOX79" s="18"/>
      <c r="LPK79" s="20"/>
      <c r="LPL79" s="18"/>
      <c r="LPY79" s="20"/>
      <c r="LPZ79" s="18"/>
      <c r="LQM79" s="20"/>
      <c r="LQN79" s="18"/>
      <c r="LRA79" s="20"/>
      <c r="LRB79" s="18"/>
      <c r="LRO79" s="20"/>
      <c r="LRP79" s="18"/>
      <c r="LSC79" s="20"/>
      <c r="LSD79" s="18"/>
      <c r="LSQ79" s="20"/>
      <c r="LSR79" s="18"/>
      <c r="LTE79" s="20"/>
      <c r="LTF79" s="18"/>
      <c r="LTS79" s="20"/>
      <c r="LTT79" s="18"/>
      <c r="LUG79" s="20"/>
      <c r="LUH79" s="18"/>
      <c r="LUU79" s="20"/>
      <c r="LUV79" s="18"/>
      <c r="LVI79" s="20"/>
      <c r="LVJ79" s="18"/>
      <c r="LVW79" s="20"/>
      <c r="LVX79" s="18"/>
      <c r="LWK79" s="20"/>
      <c r="LWL79" s="18"/>
      <c r="LWY79" s="20"/>
      <c r="LWZ79" s="18"/>
      <c r="LXM79" s="20"/>
      <c r="LXN79" s="18"/>
      <c r="LYA79" s="20"/>
      <c r="LYB79" s="18"/>
      <c r="LYO79" s="20"/>
      <c r="LYP79" s="18"/>
      <c r="LZC79" s="20"/>
      <c r="LZD79" s="18"/>
      <c r="LZQ79" s="20"/>
      <c r="LZR79" s="18"/>
      <c r="MAE79" s="20"/>
      <c r="MAF79" s="18"/>
      <c r="MAS79" s="20"/>
      <c r="MAT79" s="18"/>
      <c r="MBG79" s="20"/>
      <c r="MBH79" s="18"/>
      <c r="MBU79" s="20"/>
      <c r="MBV79" s="18"/>
      <c r="MCI79" s="20"/>
      <c r="MCJ79" s="18"/>
      <c r="MCW79" s="20"/>
      <c r="MCX79" s="18"/>
      <c r="MDK79" s="20"/>
      <c r="MDL79" s="18"/>
      <c r="MDY79" s="20"/>
      <c r="MDZ79" s="18"/>
      <c r="MEM79" s="20"/>
      <c r="MEN79" s="18"/>
      <c r="MFA79" s="20"/>
      <c r="MFB79" s="18"/>
      <c r="MFO79" s="20"/>
      <c r="MFP79" s="18"/>
      <c r="MGC79" s="20"/>
      <c r="MGD79" s="18"/>
      <c r="MGQ79" s="20"/>
      <c r="MGR79" s="18"/>
      <c r="MHE79" s="20"/>
      <c r="MHF79" s="18"/>
      <c r="MHS79" s="20"/>
      <c r="MHT79" s="18"/>
      <c r="MIG79" s="20"/>
      <c r="MIH79" s="18"/>
      <c r="MIU79" s="20"/>
      <c r="MIV79" s="18"/>
      <c r="MJI79" s="20"/>
      <c r="MJJ79" s="18"/>
      <c r="MJW79" s="20"/>
      <c r="MJX79" s="18"/>
      <c r="MKK79" s="20"/>
      <c r="MKL79" s="18"/>
      <c r="MKY79" s="20"/>
      <c r="MKZ79" s="18"/>
      <c r="MLM79" s="20"/>
      <c r="MLN79" s="18"/>
      <c r="MMA79" s="20"/>
      <c r="MMB79" s="18"/>
      <c r="MMO79" s="20"/>
      <c r="MMP79" s="18"/>
      <c r="MNC79" s="20"/>
      <c r="MND79" s="18"/>
      <c r="MNQ79" s="20"/>
      <c r="MNR79" s="18"/>
      <c r="MOE79" s="20"/>
      <c r="MOF79" s="18"/>
      <c r="MOS79" s="20"/>
      <c r="MOT79" s="18"/>
      <c r="MPG79" s="20"/>
      <c r="MPH79" s="18"/>
      <c r="MPU79" s="20"/>
      <c r="MPV79" s="18"/>
      <c r="MQI79" s="20"/>
      <c r="MQJ79" s="18"/>
      <c r="MQW79" s="20"/>
      <c r="MQX79" s="18"/>
      <c r="MRK79" s="20"/>
      <c r="MRL79" s="18"/>
      <c r="MRY79" s="20"/>
      <c r="MRZ79" s="18"/>
      <c r="MSM79" s="20"/>
      <c r="MSN79" s="18"/>
      <c r="MTA79" s="20"/>
      <c r="MTB79" s="18"/>
      <c r="MTO79" s="20"/>
      <c r="MTP79" s="18"/>
      <c r="MUC79" s="20"/>
      <c r="MUD79" s="18"/>
      <c r="MUQ79" s="20"/>
      <c r="MUR79" s="18"/>
      <c r="MVE79" s="20"/>
      <c r="MVF79" s="18"/>
      <c r="MVS79" s="20"/>
      <c r="MVT79" s="18"/>
      <c r="MWG79" s="20"/>
      <c r="MWH79" s="18"/>
      <c r="MWU79" s="20"/>
      <c r="MWV79" s="18"/>
      <c r="MXI79" s="20"/>
      <c r="MXJ79" s="18"/>
      <c r="MXW79" s="20"/>
      <c r="MXX79" s="18"/>
      <c r="MYK79" s="20"/>
      <c r="MYL79" s="18"/>
      <c r="MYY79" s="20"/>
      <c r="MYZ79" s="18"/>
      <c r="MZM79" s="20"/>
      <c r="MZN79" s="18"/>
      <c r="NAA79" s="20"/>
      <c r="NAB79" s="18"/>
      <c r="NAO79" s="20"/>
      <c r="NAP79" s="18"/>
      <c r="NBC79" s="20"/>
      <c r="NBD79" s="18"/>
      <c r="NBQ79" s="20"/>
      <c r="NBR79" s="18"/>
      <c r="NCE79" s="20"/>
      <c r="NCF79" s="18"/>
      <c r="NCS79" s="20"/>
      <c r="NCT79" s="18"/>
      <c r="NDG79" s="20"/>
      <c r="NDH79" s="18"/>
      <c r="NDU79" s="20"/>
      <c r="NDV79" s="18"/>
      <c r="NEI79" s="20"/>
      <c r="NEJ79" s="18"/>
      <c r="NEW79" s="20"/>
      <c r="NEX79" s="18"/>
      <c r="NFK79" s="20"/>
      <c r="NFL79" s="18"/>
      <c r="NFY79" s="20"/>
      <c r="NFZ79" s="18"/>
      <c r="NGM79" s="20"/>
      <c r="NGN79" s="18"/>
      <c r="NHA79" s="20"/>
      <c r="NHB79" s="18"/>
      <c r="NHO79" s="20"/>
      <c r="NHP79" s="18"/>
      <c r="NIC79" s="20"/>
      <c r="NID79" s="18"/>
      <c r="NIQ79" s="20"/>
      <c r="NIR79" s="18"/>
      <c r="NJE79" s="20"/>
      <c r="NJF79" s="18"/>
      <c r="NJS79" s="20"/>
      <c r="NJT79" s="18"/>
      <c r="NKG79" s="20"/>
      <c r="NKH79" s="18"/>
      <c r="NKU79" s="20"/>
      <c r="NKV79" s="18"/>
      <c r="NLI79" s="20"/>
      <c r="NLJ79" s="18"/>
      <c r="NLW79" s="20"/>
      <c r="NLX79" s="18"/>
      <c r="NMK79" s="20"/>
      <c r="NML79" s="18"/>
      <c r="NMY79" s="20"/>
      <c r="NMZ79" s="18"/>
      <c r="NNM79" s="20"/>
      <c r="NNN79" s="18"/>
      <c r="NOA79" s="20"/>
      <c r="NOB79" s="18"/>
      <c r="NOO79" s="20"/>
      <c r="NOP79" s="18"/>
      <c r="NPC79" s="20"/>
      <c r="NPD79" s="18"/>
      <c r="NPQ79" s="20"/>
      <c r="NPR79" s="18"/>
      <c r="NQE79" s="20"/>
      <c r="NQF79" s="18"/>
      <c r="NQS79" s="20"/>
      <c r="NQT79" s="18"/>
      <c r="NRG79" s="20"/>
      <c r="NRH79" s="18"/>
      <c r="NRU79" s="20"/>
      <c r="NRV79" s="18"/>
      <c r="NSI79" s="20"/>
      <c r="NSJ79" s="18"/>
      <c r="NSW79" s="20"/>
      <c r="NSX79" s="18"/>
      <c r="NTK79" s="20"/>
      <c r="NTL79" s="18"/>
      <c r="NTY79" s="20"/>
      <c r="NTZ79" s="18"/>
      <c r="NUM79" s="20"/>
      <c r="NUN79" s="18"/>
      <c r="NVA79" s="20"/>
      <c r="NVB79" s="18"/>
      <c r="NVO79" s="20"/>
      <c r="NVP79" s="18"/>
      <c r="NWC79" s="20"/>
      <c r="NWD79" s="18"/>
      <c r="NWQ79" s="20"/>
      <c r="NWR79" s="18"/>
      <c r="NXE79" s="20"/>
      <c r="NXF79" s="18"/>
      <c r="NXS79" s="20"/>
      <c r="NXT79" s="18"/>
      <c r="NYG79" s="20"/>
      <c r="NYH79" s="18"/>
      <c r="NYU79" s="20"/>
      <c r="NYV79" s="18"/>
      <c r="NZI79" s="20"/>
      <c r="NZJ79" s="18"/>
      <c r="NZW79" s="20"/>
      <c r="NZX79" s="18"/>
      <c r="OAK79" s="20"/>
      <c r="OAL79" s="18"/>
      <c r="OAY79" s="20"/>
      <c r="OAZ79" s="18"/>
      <c r="OBM79" s="20"/>
      <c r="OBN79" s="18"/>
      <c r="OCA79" s="20"/>
      <c r="OCB79" s="18"/>
      <c r="OCO79" s="20"/>
      <c r="OCP79" s="18"/>
      <c r="ODC79" s="20"/>
      <c r="ODD79" s="18"/>
      <c r="ODQ79" s="20"/>
      <c r="ODR79" s="18"/>
      <c r="OEE79" s="20"/>
      <c r="OEF79" s="18"/>
      <c r="OES79" s="20"/>
      <c r="OET79" s="18"/>
      <c r="OFG79" s="20"/>
      <c r="OFH79" s="18"/>
      <c r="OFU79" s="20"/>
      <c r="OFV79" s="18"/>
      <c r="OGI79" s="20"/>
      <c r="OGJ79" s="18"/>
      <c r="OGW79" s="20"/>
      <c r="OGX79" s="18"/>
      <c r="OHK79" s="20"/>
      <c r="OHL79" s="18"/>
      <c r="OHY79" s="20"/>
      <c r="OHZ79" s="18"/>
      <c r="OIM79" s="20"/>
      <c r="OIN79" s="18"/>
      <c r="OJA79" s="20"/>
      <c r="OJB79" s="18"/>
      <c r="OJO79" s="20"/>
      <c r="OJP79" s="18"/>
      <c r="OKC79" s="20"/>
      <c r="OKD79" s="18"/>
      <c r="OKQ79" s="20"/>
      <c r="OKR79" s="18"/>
      <c r="OLE79" s="20"/>
      <c r="OLF79" s="18"/>
      <c r="OLS79" s="20"/>
      <c r="OLT79" s="18"/>
      <c r="OMG79" s="20"/>
      <c r="OMH79" s="18"/>
      <c r="OMU79" s="20"/>
      <c r="OMV79" s="18"/>
      <c r="ONI79" s="20"/>
      <c r="ONJ79" s="18"/>
      <c r="ONW79" s="20"/>
      <c r="ONX79" s="18"/>
      <c r="OOK79" s="20"/>
      <c r="OOL79" s="18"/>
      <c r="OOY79" s="20"/>
      <c r="OOZ79" s="18"/>
      <c r="OPM79" s="20"/>
      <c r="OPN79" s="18"/>
      <c r="OQA79" s="20"/>
      <c r="OQB79" s="18"/>
      <c r="OQO79" s="20"/>
      <c r="OQP79" s="18"/>
      <c r="ORC79" s="20"/>
      <c r="ORD79" s="18"/>
      <c r="ORQ79" s="20"/>
      <c r="ORR79" s="18"/>
      <c r="OSE79" s="20"/>
      <c r="OSF79" s="18"/>
      <c r="OSS79" s="20"/>
      <c r="OST79" s="18"/>
      <c r="OTG79" s="20"/>
      <c r="OTH79" s="18"/>
      <c r="OTU79" s="20"/>
      <c r="OTV79" s="18"/>
      <c r="OUI79" s="20"/>
      <c r="OUJ79" s="18"/>
      <c r="OUW79" s="20"/>
      <c r="OUX79" s="18"/>
      <c r="OVK79" s="20"/>
      <c r="OVL79" s="18"/>
      <c r="OVY79" s="20"/>
      <c r="OVZ79" s="18"/>
      <c r="OWM79" s="20"/>
      <c r="OWN79" s="18"/>
      <c r="OXA79" s="20"/>
      <c r="OXB79" s="18"/>
      <c r="OXO79" s="20"/>
      <c r="OXP79" s="18"/>
      <c r="OYC79" s="20"/>
      <c r="OYD79" s="18"/>
      <c r="OYQ79" s="20"/>
      <c r="OYR79" s="18"/>
      <c r="OZE79" s="20"/>
      <c r="OZF79" s="18"/>
      <c r="OZS79" s="20"/>
      <c r="OZT79" s="18"/>
      <c r="PAG79" s="20"/>
      <c r="PAH79" s="18"/>
      <c r="PAU79" s="20"/>
      <c r="PAV79" s="18"/>
      <c r="PBI79" s="20"/>
      <c r="PBJ79" s="18"/>
      <c r="PBW79" s="20"/>
      <c r="PBX79" s="18"/>
      <c r="PCK79" s="20"/>
      <c r="PCL79" s="18"/>
      <c r="PCY79" s="20"/>
      <c r="PCZ79" s="18"/>
      <c r="PDM79" s="20"/>
      <c r="PDN79" s="18"/>
      <c r="PEA79" s="20"/>
      <c r="PEB79" s="18"/>
      <c r="PEO79" s="20"/>
      <c r="PEP79" s="18"/>
      <c r="PFC79" s="20"/>
      <c r="PFD79" s="18"/>
      <c r="PFQ79" s="20"/>
      <c r="PFR79" s="18"/>
      <c r="PGE79" s="20"/>
      <c r="PGF79" s="18"/>
      <c r="PGS79" s="20"/>
      <c r="PGT79" s="18"/>
      <c r="PHG79" s="20"/>
      <c r="PHH79" s="18"/>
      <c r="PHU79" s="20"/>
      <c r="PHV79" s="18"/>
      <c r="PII79" s="20"/>
      <c r="PIJ79" s="18"/>
      <c r="PIW79" s="20"/>
      <c r="PIX79" s="18"/>
      <c r="PJK79" s="20"/>
      <c r="PJL79" s="18"/>
      <c r="PJY79" s="20"/>
      <c r="PJZ79" s="18"/>
      <c r="PKM79" s="20"/>
      <c r="PKN79" s="18"/>
      <c r="PLA79" s="20"/>
      <c r="PLB79" s="18"/>
      <c r="PLO79" s="20"/>
      <c r="PLP79" s="18"/>
      <c r="PMC79" s="20"/>
      <c r="PMD79" s="18"/>
      <c r="PMQ79" s="20"/>
      <c r="PMR79" s="18"/>
      <c r="PNE79" s="20"/>
      <c r="PNF79" s="18"/>
      <c r="PNS79" s="20"/>
      <c r="PNT79" s="18"/>
      <c r="POG79" s="20"/>
      <c r="POH79" s="18"/>
      <c r="POU79" s="20"/>
      <c r="POV79" s="18"/>
      <c r="PPI79" s="20"/>
      <c r="PPJ79" s="18"/>
      <c r="PPW79" s="20"/>
      <c r="PPX79" s="18"/>
      <c r="PQK79" s="20"/>
      <c r="PQL79" s="18"/>
      <c r="PQY79" s="20"/>
      <c r="PQZ79" s="18"/>
      <c r="PRM79" s="20"/>
      <c r="PRN79" s="18"/>
      <c r="PSA79" s="20"/>
      <c r="PSB79" s="18"/>
      <c r="PSO79" s="20"/>
      <c r="PSP79" s="18"/>
      <c r="PTC79" s="20"/>
      <c r="PTD79" s="18"/>
      <c r="PTQ79" s="20"/>
      <c r="PTR79" s="18"/>
      <c r="PUE79" s="20"/>
      <c r="PUF79" s="18"/>
      <c r="PUS79" s="20"/>
      <c r="PUT79" s="18"/>
      <c r="PVG79" s="20"/>
      <c r="PVH79" s="18"/>
      <c r="PVU79" s="20"/>
      <c r="PVV79" s="18"/>
      <c r="PWI79" s="20"/>
      <c r="PWJ79" s="18"/>
      <c r="PWW79" s="20"/>
      <c r="PWX79" s="18"/>
      <c r="PXK79" s="20"/>
      <c r="PXL79" s="18"/>
      <c r="PXY79" s="20"/>
      <c r="PXZ79" s="18"/>
      <c r="PYM79" s="20"/>
      <c r="PYN79" s="18"/>
      <c r="PZA79" s="20"/>
      <c r="PZB79" s="18"/>
      <c r="PZO79" s="20"/>
      <c r="PZP79" s="18"/>
      <c r="QAC79" s="20"/>
      <c r="QAD79" s="18"/>
      <c r="QAQ79" s="20"/>
      <c r="QAR79" s="18"/>
      <c r="QBE79" s="20"/>
      <c r="QBF79" s="18"/>
      <c r="QBS79" s="20"/>
      <c r="QBT79" s="18"/>
      <c r="QCG79" s="20"/>
      <c r="QCH79" s="18"/>
      <c r="QCU79" s="20"/>
      <c r="QCV79" s="18"/>
      <c r="QDI79" s="20"/>
      <c r="QDJ79" s="18"/>
      <c r="QDW79" s="20"/>
      <c r="QDX79" s="18"/>
      <c r="QEK79" s="20"/>
      <c r="QEL79" s="18"/>
      <c r="QEY79" s="20"/>
      <c r="QEZ79" s="18"/>
      <c r="QFM79" s="20"/>
      <c r="QFN79" s="18"/>
      <c r="QGA79" s="20"/>
      <c r="QGB79" s="18"/>
      <c r="QGO79" s="20"/>
      <c r="QGP79" s="18"/>
      <c r="QHC79" s="20"/>
      <c r="QHD79" s="18"/>
      <c r="QHQ79" s="20"/>
      <c r="QHR79" s="18"/>
      <c r="QIE79" s="20"/>
      <c r="QIF79" s="18"/>
      <c r="QIS79" s="20"/>
      <c r="QIT79" s="18"/>
      <c r="QJG79" s="20"/>
      <c r="QJH79" s="18"/>
      <c r="QJU79" s="20"/>
      <c r="QJV79" s="18"/>
      <c r="QKI79" s="20"/>
      <c r="QKJ79" s="18"/>
      <c r="QKW79" s="20"/>
      <c r="QKX79" s="18"/>
      <c r="QLK79" s="20"/>
      <c r="QLL79" s="18"/>
      <c r="QLY79" s="20"/>
      <c r="QLZ79" s="18"/>
      <c r="QMM79" s="20"/>
      <c r="QMN79" s="18"/>
      <c r="QNA79" s="20"/>
      <c r="QNB79" s="18"/>
      <c r="QNO79" s="20"/>
      <c r="QNP79" s="18"/>
      <c r="QOC79" s="20"/>
      <c r="QOD79" s="18"/>
      <c r="QOQ79" s="20"/>
      <c r="QOR79" s="18"/>
      <c r="QPE79" s="20"/>
      <c r="QPF79" s="18"/>
      <c r="QPS79" s="20"/>
      <c r="QPT79" s="18"/>
      <c r="QQG79" s="20"/>
      <c r="QQH79" s="18"/>
      <c r="QQU79" s="20"/>
      <c r="QQV79" s="18"/>
      <c r="QRI79" s="20"/>
      <c r="QRJ79" s="18"/>
      <c r="QRW79" s="20"/>
      <c r="QRX79" s="18"/>
      <c r="QSK79" s="20"/>
      <c r="QSL79" s="18"/>
      <c r="QSY79" s="20"/>
      <c r="QSZ79" s="18"/>
      <c r="QTM79" s="20"/>
      <c r="QTN79" s="18"/>
      <c r="QUA79" s="20"/>
      <c r="QUB79" s="18"/>
      <c r="QUO79" s="20"/>
      <c r="QUP79" s="18"/>
      <c r="QVC79" s="20"/>
      <c r="QVD79" s="18"/>
      <c r="QVQ79" s="20"/>
      <c r="QVR79" s="18"/>
      <c r="QWE79" s="20"/>
      <c r="QWF79" s="18"/>
      <c r="QWS79" s="20"/>
      <c r="QWT79" s="18"/>
      <c r="QXG79" s="20"/>
      <c r="QXH79" s="18"/>
      <c r="QXU79" s="20"/>
      <c r="QXV79" s="18"/>
      <c r="QYI79" s="20"/>
      <c r="QYJ79" s="18"/>
      <c r="QYW79" s="20"/>
      <c r="QYX79" s="18"/>
      <c r="QZK79" s="20"/>
      <c r="QZL79" s="18"/>
      <c r="QZY79" s="20"/>
      <c r="QZZ79" s="18"/>
      <c r="RAM79" s="20"/>
      <c r="RAN79" s="18"/>
      <c r="RBA79" s="20"/>
      <c r="RBB79" s="18"/>
      <c r="RBO79" s="20"/>
      <c r="RBP79" s="18"/>
      <c r="RCC79" s="20"/>
      <c r="RCD79" s="18"/>
      <c r="RCQ79" s="20"/>
      <c r="RCR79" s="18"/>
      <c r="RDE79" s="20"/>
      <c r="RDF79" s="18"/>
      <c r="RDS79" s="20"/>
      <c r="RDT79" s="18"/>
      <c r="REG79" s="20"/>
      <c r="REH79" s="18"/>
      <c r="REU79" s="20"/>
      <c r="REV79" s="18"/>
      <c r="RFI79" s="20"/>
      <c r="RFJ79" s="18"/>
      <c r="RFW79" s="20"/>
      <c r="RFX79" s="18"/>
      <c r="RGK79" s="20"/>
      <c r="RGL79" s="18"/>
      <c r="RGY79" s="20"/>
      <c r="RGZ79" s="18"/>
      <c r="RHM79" s="20"/>
      <c r="RHN79" s="18"/>
      <c r="RIA79" s="20"/>
      <c r="RIB79" s="18"/>
      <c r="RIO79" s="20"/>
      <c r="RIP79" s="18"/>
      <c r="RJC79" s="20"/>
      <c r="RJD79" s="18"/>
      <c r="RJQ79" s="20"/>
      <c r="RJR79" s="18"/>
      <c r="RKE79" s="20"/>
      <c r="RKF79" s="18"/>
      <c r="RKS79" s="20"/>
      <c r="RKT79" s="18"/>
      <c r="RLG79" s="20"/>
      <c r="RLH79" s="18"/>
      <c r="RLU79" s="20"/>
      <c r="RLV79" s="18"/>
      <c r="RMI79" s="20"/>
      <c r="RMJ79" s="18"/>
      <c r="RMW79" s="20"/>
      <c r="RMX79" s="18"/>
      <c r="RNK79" s="20"/>
      <c r="RNL79" s="18"/>
      <c r="RNY79" s="20"/>
      <c r="RNZ79" s="18"/>
      <c r="ROM79" s="20"/>
      <c r="RON79" s="18"/>
      <c r="RPA79" s="20"/>
      <c r="RPB79" s="18"/>
      <c r="RPO79" s="20"/>
      <c r="RPP79" s="18"/>
      <c r="RQC79" s="20"/>
      <c r="RQD79" s="18"/>
      <c r="RQQ79" s="20"/>
      <c r="RQR79" s="18"/>
      <c r="RRE79" s="20"/>
      <c r="RRF79" s="18"/>
      <c r="RRS79" s="20"/>
      <c r="RRT79" s="18"/>
      <c r="RSG79" s="20"/>
      <c r="RSH79" s="18"/>
      <c r="RSU79" s="20"/>
      <c r="RSV79" s="18"/>
      <c r="RTI79" s="20"/>
      <c r="RTJ79" s="18"/>
      <c r="RTW79" s="20"/>
      <c r="RTX79" s="18"/>
      <c r="RUK79" s="20"/>
      <c r="RUL79" s="18"/>
      <c r="RUY79" s="20"/>
      <c r="RUZ79" s="18"/>
      <c r="RVM79" s="20"/>
      <c r="RVN79" s="18"/>
      <c r="RWA79" s="20"/>
      <c r="RWB79" s="18"/>
      <c r="RWO79" s="20"/>
      <c r="RWP79" s="18"/>
      <c r="RXC79" s="20"/>
      <c r="RXD79" s="18"/>
      <c r="RXQ79" s="20"/>
      <c r="RXR79" s="18"/>
      <c r="RYE79" s="20"/>
      <c r="RYF79" s="18"/>
      <c r="RYS79" s="20"/>
      <c r="RYT79" s="18"/>
      <c r="RZG79" s="20"/>
      <c r="RZH79" s="18"/>
      <c r="RZU79" s="20"/>
      <c r="RZV79" s="18"/>
      <c r="SAI79" s="20"/>
      <c r="SAJ79" s="18"/>
      <c r="SAW79" s="20"/>
      <c r="SAX79" s="18"/>
      <c r="SBK79" s="20"/>
      <c r="SBL79" s="18"/>
      <c r="SBY79" s="20"/>
      <c r="SBZ79" s="18"/>
      <c r="SCM79" s="20"/>
      <c r="SCN79" s="18"/>
      <c r="SDA79" s="20"/>
      <c r="SDB79" s="18"/>
      <c r="SDO79" s="20"/>
      <c r="SDP79" s="18"/>
      <c r="SEC79" s="20"/>
      <c r="SED79" s="18"/>
      <c r="SEQ79" s="20"/>
      <c r="SER79" s="18"/>
      <c r="SFE79" s="20"/>
      <c r="SFF79" s="18"/>
      <c r="SFS79" s="20"/>
      <c r="SFT79" s="18"/>
      <c r="SGG79" s="20"/>
      <c r="SGH79" s="18"/>
      <c r="SGU79" s="20"/>
      <c r="SGV79" s="18"/>
      <c r="SHI79" s="20"/>
      <c r="SHJ79" s="18"/>
      <c r="SHW79" s="20"/>
      <c r="SHX79" s="18"/>
      <c r="SIK79" s="20"/>
      <c r="SIL79" s="18"/>
      <c r="SIY79" s="20"/>
      <c r="SIZ79" s="18"/>
      <c r="SJM79" s="20"/>
      <c r="SJN79" s="18"/>
      <c r="SKA79" s="20"/>
      <c r="SKB79" s="18"/>
      <c r="SKO79" s="20"/>
      <c r="SKP79" s="18"/>
      <c r="SLC79" s="20"/>
      <c r="SLD79" s="18"/>
      <c r="SLQ79" s="20"/>
      <c r="SLR79" s="18"/>
      <c r="SME79" s="20"/>
      <c r="SMF79" s="18"/>
      <c r="SMS79" s="20"/>
      <c r="SMT79" s="18"/>
      <c r="SNG79" s="20"/>
      <c r="SNH79" s="18"/>
      <c r="SNU79" s="20"/>
      <c r="SNV79" s="18"/>
      <c r="SOI79" s="20"/>
      <c r="SOJ79" s="18"/>
      <c r="SOW79" s="20"/>
      <c r="SOX79" s="18"/>
      <c r="SPK79" s="20"/>
      <c r="SPL79" s="18"/>
      <c r="SPY79" s="20"/>
      <c r="SPZ79" s="18"/>
      <c r="SQM79" s="20"/>
      <c r="SQN79" s="18"/>
      <c r="SRA79" s="20"/>
      <c r="SRB79" s="18"/>
      <c r="SRO79" s="20"/>
      <c r="SRP79" s="18"/>
      <c r="SSC79" s="20"/>
      <c r="SSD79" s="18"/>
      <c r="SSQ79" s="20"/>
      <c r="SSR79" s="18"/>
      <c r="STE79" s="20"/>
      <c r="STF79" s="18"/>
      <c r="STS79" s="20"/>
      <c r="STT79" s="18"/>
      <c r="SUG79" s="20"/>
      <c r="SUH79" s="18"/>
      <c r="SUU79" s="20"/>
      <c r="SUV79" s="18"/>
      <c r="SVI79" s="20"/>
      <c r="SVJ79" s="18"/>
      <c r="SVW79" s="20"/>
      <c r="SVX79" s="18"/>
      <c r="SWK79" s="20"/>
      <c r="SWL79" s="18"/>
      <c r="SWY79" s="20"/>
      <c r="SWZ79" s="18"/>
      <c r="SXM79" s="20"/>
      <c r="SXN79" s="18"/>
      <c r="SYA79" s="20"/>
      <c r="SYB79" s="18"/>
      <c r="SYO79" s="20"/>
      <c r="SYP79" s="18"/>
      <c r="SZC79" s="20"/>
      <c r="SZD79" s="18"/>
      <c r="SZQ79" s="20"/>
      <c r="SZR79" s="18"/>
      <c r="TAE79" s="20"/>
      <c r="TAF79" s="18"/>
      <c r="TAS79" s="20"/>
      <c r="TAT79" s="18"/>
      <c r="TBG79" s="20"/>
      <c r="TBH79" s="18"/>
      <c r="TBU79" s="20"/>
      <c r="TBV79" s="18"/>
      <c r="TCI79" s="20"/>
      <c r="TCJ79" s="18"/>
      <c r="TCW79" s="20"/>
      <c r="TCX79" s="18"/>
      <c r="TDK79" s="20"/>
      <c r="TDL79" s="18"/>
      <c r="TDY79" s="20"/>
      <c r="TDZ79" s="18"/>
      <c r="TEM79" s="20"/>
      <c r="TEN79" s="18"/>
      <c r="TFA79" s="20"/>
      <c r="TFB79" s="18"/>
      <c r="TFO79" s="20"/>
      <c r="TFP79" s="18"/>
      <c r="TGC79" s="20"/>
      <c r="TGD79" s="18"/>
      <c r="TGQ79" s="20"/>
      <c r="TGR79" s="18"/>
      <c r="THE79" s="20"/>
      <c r="THF79" s="18"/>
      <c r="THS79" s="20"/>
      <c r="THT79" s="18"/>
      <c r="TIG79" s="20"/>
      <c r="TIH79" s="18"/>
      <c r="TIU79" s="20"/>
      <c r="TIV79" s="18"/>
      <c r="TJI79" s="20"/>
      <c r="TJJ79" s="18"/>
      <c r="TJW79" s="20"/>
      <c r="TJX79" s="18"/>
      <c r="TKK79" s="20"/>
      <c r="TKL79" s="18"/>
      <c r="TKY79" s="20"/>
      <c r="TKZ79" s="18"/>
      <c r="TLM79" s="20"/>
      <c r="TLN79" s="18"/>
      <c r="TMA79" s="20"/>
      <c r="TMB79" s="18"/>
      <c r="TMO79" s="20"/>
      <c r="TMP79" s="18"/>
      <c r="TNC79" s="20"/>
      <c r="TND79" s="18"/>
      <c r="TNQ79" s="20"/>
      <c r="TNR79" s="18"/>
      <c r="TOE79" s="20"/>
      <c r="TOF79" s="18"/>
      <c r="TOS79" s="20"/>
      <c r="TOT79" s="18"/>
      <c r="TPG79" s="20"/>
      <c r="TPH79" s="18"/>
      <c r="TPU79" s="20"/>
      <c r="TPV79" s="18"/>
      <c r="TQI79" s="20"/>
      <c r="TQJ79" s="18"/>
      <c r="TQW79" s="20"/>
      <c r="TQX79" s="18"/>
      <c r="TRK79" s="20"/>
      <c r="TRL79" s="18"/>
      <c r="TRY79" s="20"/>
      <c r="TRZ79" s="18"/>
      <c r="TSM79" s="20"/>
      <c r="TSN79" s="18"/>
      <c r="TTA79" s="20"/>
      <c r="TTB79" s="18"/>
      <c r="TTO79" s="20"/>
      <c r="TTP79" s="18"/>
      <c r="TUC79" s="20"/>
      <c r="TUD79" s="18"/>
      <c r="TUQ79" s="20"/>
      <c r="TUR79" s="18"/>
      <c r="TVE79" s="20"/>
      <c r="TVF79" s="18"/>
      <c r="TVS79" s="20"/>
      <c r="TVT79" s="18"/>
      <c r="TWG79" s="20"/>
      <c r="TWH79" s="18"/>
      <c r="TWU79" s="20"/>
      <c r="TWV79" s="18"/>
      <c r="TXI79" s="20"/>
      <c r="TXJ79" s="18"/>
      <c r="TXW79" s="20"/>
      <c r="TXX79" s="18"/>
      <c r="TYK79" s="20"/>
      <c r="TYL79" s="18"/>
      <c r="TYY79" s="20"/>
      <c r="TYZ79" s="18"/>
      <c r="TZM79" s="20"/>
      <c r="TZN79" s="18"/>
      <c r="UAA79" s="20"/>
      <c r="UAB79" s="18"/>
      <c r="UAO79" s="20"/>
      <c r="UAP79" s="18"/>
      <c r="UBC79" s="20"/>
      <c r="UBD79" s="18"/>
      <c r="UBQ79" s="20"/>
      <c r="UBR79" s="18"/>
      <c r="UCE79" s="20"/>
      <c r="UCF79" s="18"/>
      <c r="UCS79" s="20"/>
      <c r="UCT79" s="18"/>
      <c r="UDG79" s="20"/>
      <c r="UDH79" s="18"/>
      <c r="UDU79" s="20"/>
      <c r="UDV79" s="18"/>
      <c r="UEI79" s="20"/>
      <c r="UEJ79" s="18"/>
      <c r="UEW79" s="20"/>
      <c r="UEX79" s="18"/>
      <c r="UFK79" s="20"/>
      <c r="UFL79" s="18"/>
      <c r="UFY79" s="20"/>
      <c r="UFZ79" s="18"/>
      <c r="UGM79" s="20"/>
      <c r="UGN79" s="18"/>
      <c r="UHA79" s="20"/>
      <c r="UHB79" s="18"/>
      <c r="UHO79" s="20"/>
      <c r="UHP79" s="18"/>
      <c r="UIC79" s="20"/>
      <c r="UID79" s="18"/>
      <c r="UIQ79" s="20"/>
      <c r="UIR79" s="18"/>
      <c r="UJE79" s="20"/>
      <c r="UJF79" s="18"/>
      <c r="UJS79" s="20"/>
      <c r="UJT79" s="18"/>
      <c r="UKG79" s="20"/>
      <c r="UKH79" s="18"/>
      <c r="UKU79" s="20"/>
      <c r="UKV79" s="18"/>
      <c r="ULI79" s="20"/>
      <c r="ULJ79" s="18"/>
      <c r="ULW79" s="20"/>
      <c r="ULX79" s="18"/>
      <c r="UMK79" s="20"/>
      <c r="UML79" s="18"/>
      <c r="UMY79" s="20"/>
      <c r="UMZ79" s="18"/>
      <c r="UNM79" s="20"/>
      <c r="UNN79" s="18"/>
      <c r="UOA79" s="20"/>
      <c r="UOB79" s="18"/>
      <c r="UOO79" s="20"/>
      <c r="UOP79" s="18"/>
      <c r="UPC79" s="20"/>
      <c r="UPD79" s="18"/>
      <c r="UPQ79" s="20"/>
      <c r="UPR79" s="18"/>
      <c r="UQE79" s="20"/>
      <c r="UQF79" s="18"/>
      <c r="UQS79" s="20"/>
      <c r="UQT79" s="18"/>
      <c r="URG79" s="20"/>
      <c r="URH79" s="18"/>
      <c r="URU79" s="20"/>
      <c r="URV79" s="18"/>
      <c r="USI79" s="20"/>
      <c r="USJ79" s="18"/>
      <c r="USW79" s="20"/>
      <c r="USX79" s="18"/>
      <c r="UTK79" s="20"/>
      <c r="UTL79" s="18"/>
      <c r="UTY79" s="20"/>
      <c r="UTZ79" s="18"/>
      <c r="UUM79" s="20"/>
      <c r="UUN79" s="18"/>
      <c r="UVA79" s="20"/>
      <c r="UVB79" s="18"/>
      <c r="UVO79" s="20"/>
      <c r="UVP79" s="18"/>
      <c r="UWC79" s="20"/>
      <c r="UWD79" s="18"/>
      <c r="UWQ79" s="20"/>
      <c r="UWR79" s="18"/>
      <c r="UXE79" s="20"/>
      <c r="UXF79" s="18"/>
      <c r="UXS79" s="20"/>
      <c r="UXT79" s="18"/>
      <c r="UYG79" s="20"/>
      <c r="UYH79" s="18"/>
      <c r="UYU79" s="20"/>
      <c r="UYV79" s="18"/>
      <c r="UZI79" s="20"/>
      <c r="UZJ79" s="18"/>
      <c r="UZW79" s="20"/>
      <c r="UZX79" s="18"/>
      <c r="VAK79" s="20"/>
      <c r="VAL79" s="18"/>
      <c r="VAY79" s="20"/>
      <c r="VAZ79" s="18"/>
      <c r="VBM79" s="20"/>
      <c r="VBN79" s="18"/>
      <c r="VCA79" s="20"/>
      <c r="VCB79" s="18"/>
      <c r="VCO79" s="20"/>
      <c r="VCP79" s="18"/>
      <c r="VDC79" s="20"/>
      <c r="VDD79" s="18"/>
      <c r="VDQ79" s="20"/>
      <c r="VDR79" s="18"/>
      <c r="VEE79" s="20"/>
      <c r="VEF79" s="18"/>
      <c r="VES79" s="20"/>
      <c r="VET79" s="18"/>
      <c r="VFG79" s="20"/>
      <c r="VFH79" s="18"/>
      <c r="VFU79" s="20"/>
      <c r="VFV79" s="18"/>
      <c r="VGI79" s="20"/>
      <c r="VGJ79" s="18"/>
      <c r="VGW79" s="20"/>
      <c r="VGX79" s="18"/>
      <c r="VHK79" s="20"/>
      <c r="VHL79" s="18"/>
      <c r="VHY79" s="20"/>
      <c r="VHZ79" s="18"/>
      <c r="VIM79" s="20"/>
      <c r="VIN79" s="18"/>
      <c r="VJA79" s="20"/>
      <c r="VJB79" s="18"/>
      <c r="VJO79" s="20"/>
      <c r="VJP79" s="18"/>
      <c r="VKC79" s="20"/>
      <c r="VKD79" s="18"/>
      <c r="VKQ79" s="20"/>
      <c r="VKR79" s="18"/>
      <c r="VLE79" s="20"/>
      <c r="VLF79" s="18"/>
      <c r="VLS79" s="20"/>
      <c r="VLT79" s="18"/>
      <c r="VMG79" s="20"/>
      <c r="VMH79" s="18"/>
      <c r="VMU79" s="20"/>
      <c r="VMV79" s="18"/>
      <c r="VNI79" s="20"/>
      <c r="VNJ79" s="18"/>
      <c r="VNW79" s="20"/>
      <c r="VNX79" s="18"/>
      <c r="VOK79" s="20"/>
      <c r="VOL79" s="18"/>
      <c r="VOY79" s="20"/>
      <c r="VOZ79" s="18"/>
      <c r="VPM79" s="20"/>
      <c r="VPN79" s="18"/>
      <c r="VQA79" s="20"/>
      <c r="VQB79" s="18"/>
      <c r="VQO79" s="20"/>
      <c r="VQP79" s="18"/>
      <c r="VRC79" s="20"/>
      <c r="VRD79" s="18"/>
      <c r="VRQ79" s="20"/>
      <c r="VRR79" s="18"/>
      <c r="VSE79" s="20"/>
      <c r="VSF79" s="18"/>
      <c r="VSS79" s="20"/>
      <c r="VST79" s="18"/>
      <c r="VTG79" s="20"/>
      <c r="VTH79" s="18"/>
      <c r="VTU79" s="20"/>
      <c r="VTV79" s="18"/>
      <c r="VUI79" s="20"/>
      <c r="VUJ79" s="18"/>
      <c r="VUW79" s="20"/>
      <c r="VUX79" s="18"/>
      <c r="VVK79" s="20"/>
      <c r="VVL79" s="18"/>
      <c r="VVY79" s="20"/>
      <c r="VVZ79" s="18"/>
      <c r="VWM79" s="20"/>
      <c r="VWN79" s="18"/>
      <c r="VXA79" s="20"/>
      <c r="VXB79" s="18"/>
      <c r="VXO79" s="20"/>
      <c r="VXP79" s="18"/>
      <c r="VYC79" s="20"/>
      <c r="VYD79" s="18"/>
      <c r="VYQ79" s="20"/>
      <c r="VYR79" s="18"/>
      <c r="VZE79" s="20"/>
      <c r="VZF79" s="18"/>
      <c r="VZS79" s="20"/>
      <c r="VZT79" s="18"/>
      <c r="WAG79" s="20"/>
      <c r="WAH79" s="18"/>
      <c r="WAU79" s="20"/>
      <c r="WAV79" s="18"/>
      <c r="WBI79" s="20"/>
      <c r="WBJ79" s="18"/>
      <c r="WBW79" s="20"/>
      <c r="WBX79" s="18"/>
      <c r="WCK79" s="20"/>
      <c r="WCL79" s="18"/>
      <c r="WCY79" s="20"/>
      <c r="WCZ79" s="18"/>
      <c r="WDM79" s="20"/>
      <c r="WDN79" s="18"/>
      <c r="WEA79" s="20"/>
      <c r="WEB79" s="18"/>
      <c r="WEO79" s="20"/>
      <c r="WEP79" s="18"/>
      <c r="WFC79" s="20"/>
      <c r="WFD79" s="18"/>
      <c r="WFQ79" s="20"/>
      <c r="WFR79" s="18"/>
      <c r="WGE79" s="20"/>
      <c r="WGF79" s="18"/>
      <c r="WGS79" s="20"/>
      <c r="WGT79" s="18"/>
      <c r="WHG79" s="20"/>
      <c r="WHH79" s="18"/>
      <c r="WHU79" s="20"/>
      <c r="WHV79" s="18"/>
      <c r="WII79" s="20"/>
      <c r="WIJ79" s="18"/>
      <c r="WIW79" s="20"/>
      <c r="WIX79" s="18"/>
      <c r="WJK79" s="20"/>
      <c r="WJL79" s="18"/>
      <c r="WJY79" s="20"/>
      <c r="WJZ79" s="18"/>
      <c r="WKM79" s="20"/>
      <c r="WKN79" s="18"/>
      <c r="WLA79" s="20"/>
      <c r="WLB79" s="18"/>
      <c r="WLO79" s="20"/>
      <c r="WLP79" s="18"/>
      <c r="WMC79" s="20"/>
      <c r="WMD79" s="18"/>
      <c r="WMQ79" s="20"/>
      <c r="WMR79" s="18"/>
      <c r="WNE79" s="20"/>
      <c r="WNF79" s="18"/>
      <c r="WNS79" s="20"/>
      <c r="WNT79" s="18"/>
      <c r="WOG79" s="20"/>
      <c r="WOH79" s="18"/>
      <c r="WOU79" s="20"/>
      <c r="WOV79" s="18"/>
      <c r="WPI79" s="20"/>
      <c r="WPJ79" s="18"/>
      <c r="WPW79" s="20"/>
      <c r="WPX79" s="18"/>
      <c r="WQK79" s="20"/>
      <c r="WQL79" s="18"/>
      <c r="WQY79" s="20"/>
      <c r="WQZ79" s="18"/>
      <c r="WRM79" s="20"/>
      <c r="WRN79" s="18"/>
      <c r="WSA79" s="20"/>
      <c r="WSB79" s="18"/>
      <c r="WSO79" s="20"/>
      <c r="WSP79" s="18"/>
      <c r="WTC79" s="20"/>
      <c r="WTD79" s="18"/>
      <c r="WTQ79" s="20"/>
      <c r="WTR79" s="18"/>
      <c r="WUE79" s="20"/>
      <c r="WUF79" s="18"/>
      <c r="WUS79" s="20"/>
      <c r="WUT79" s="18"/>
      <c r="WVG79" s="20"/>
      <c r="WVH79" s="18"/>
      <c r="WVU79" s="20"/>
      <c r="WVV79" s="18"/>
      <c r="WWI79" s="20"/>
      <c r="WWJ79" s="18"/>
      <c r="WWW79" s="20"/>
      <c r="WWX79" s="18"/>
      <c r="WXK79" s="20"/>
      <c r="WXL79" s="18"/>
      <c r="WXY79" s="20"/>
      <c r="WXZ79" s="18"/>
      <c r="WYM79" s="20"/>
      <c r="WYN79" s="18"/>
      <c r="WZA79" s="20"/>
      <c r="WZB79" s="18"/>
      <c r="WZO79" s="20"/>
      <c r="WZP79" s="18"/>
      <c r="XAC79" s="20"/>
      <c r="XAD79" s="18"/>
      <c r="XAQ79" s="20"/>
      <c r="XAR79" s="18"/>
      <c r="XBE79" s="20"/>
      <c r="XBF79" s="18"/>
      <c r="XBS79" s="20"/>
      <c r="XBT79" s="18"/>
      <c r="XCG79" s="20"/>
      <c r="XCH79" s="18"/>
      <c r="XCU79" s="20"/>
      <c r="XCV79" s="18"/>
      <c r="XDI79" s="20"/>
      <c r="XDJ79" s="18"/>
      <c r="XDW79" s="20"/>
      <c r="XDX79" s="18"/>
      <c r="XEK79" s="20"/>
      <c r="XEL79" s="18"/>
      <c r="XEY79" s="20"/>
      <c r="XEZ79" s="18"/>
    </row>
    <row r="80" spans="1:1022 1035:2044 2057:3066 3079:4088 4101:5110 5123:6132 6145:7168 7181:8190 8203:9212 9225:10234 10247:11256 11269:12278 12291:13300 13313:14336 14349:15358 15371:16380" ht="21.5" thickBot="1" x14ac:dyDescent="0.35">
      <c r="A80" s="18" t="s">
        <v>64</v>
      </c>
      <c r="B80" s="41" t="s">
        <v>0</v>
      </c>
      <c r="C80" s="41" t="s">
        <v>1</v>
      </c>
      <c r="D80" s="41" t="s">
        <v>2</v>
      </c>
      <c r="E80" s="41" t="s">
        <v>3</v>
      </c>
      <c r="F80" s="41" t="s">
        <v>4</v>
      </c>
      <c r="G80" s="41" t="s">
        <v>5</v>
      </c>
      <c r="H80" s="41" t="s">
        <v>6</v>
      </c>
      <c r="I80" s="41" t="s">
        <v>7</v>
      </c>
      <c r="J80" s="41" t="s">
        <v>8</v>
      </c>
      <c r="K80" s="41" t="s">
        <v>9</v>
      </c>
      <c r="L80" s="41" t="s">
        <v>10</v>
      </c>
      <c r="M80" s="41" t="s">
        <v>11</v>
      </c>
      <c r="N80" s="42" t="s">
        <v>12</v>
      </c>
      <c r="O80" s="30"/>
      <c r="P80" s="30"/>
      <c r="Q80" s="30"/>
      <c r="R80" s="30"/>
    </row>
    <row r="81" spans="1:1022 1035:2044 2057:3066 3079:4088 4101:5110 5123:6132 6145:7168 7181:8190 8203:9212 9225:10234 10247:11256 11269:12278 12291:13300 13313:14336 14349:15358 15371:16380" x14ac:dyDescent="0.3">
      <c r="A81" s="44" t="s">
        <v>65</v>
      </c>
      <c r="B81" s="38">
        <v>0</v>
      </c>
      <c r="C81" s="38">
        <v>0</v>
      </c>
      <c r="D81" s="38">
        <v>0</v>
      </c>
      <c r="E81" s="38">
        <v>0</v>
      </c>
      <c r="F81" s="38">
        <v>0</v>
      </c>
      <c r="G81" s="38">
        <v>0</v>
      </c>
      <c r="H81" s="38">
        <v>0</v>
      </c>
      <c r="I81" s="38">
        <v>0</v>
      </c>
      <c r="J81" s="38">
        <v>0</v>
      </c>
      <c r="K81" s="38">
        <v>0</v>
      </c>
      <c r="L81" s="38">
        <v>0</v>
      </c>
      <c r="M81" s="38">
        <v>0</v>
      </c>
      <c r="N81" s="43">
        <f>SUM('Buget personal'!$B81:$M81)</f>
        <v>0</v>
      </c>
    </row>
    <row r="82" spans="1:1022 1035:2044 2057:3066 3079:4088 4101:5110 5123:6132 6145:7168 7181:8190 8203:9212 9225:10234 10247:11256 11269:12278 12291:13300 13313:14336 14349:15358 15371:16380" x14ac:dyDescent="0.3">
      <c r="A82" s="44" t="s">
        <v>66</v>
      </c>
      <c r="B82" s="38">
        <v>0</v>
      </c>
      <c r="C82" s="38">
        <v>0</v>
      </c>
      <c r="D82" s="38">
        <v>0</v>
      </c>
      <c r="E82" s="38">
        <v>0</v>
      </c>
      <c r="F82" s="38">
        <v>0</v>
      </c>
      <c r="G82" s="38">
        <v>0</v>
      </c>
      <c r="H82" s="38">
        <v>0</v>
      </c>
      <c r="I82" s="38">
        <v>0</v>
      </c>
      <c r="J82" s="38">
        <v>0</v>
      </c>
      <c r="K82" s="38">
        <v>0</v>
      </c>
      <c r="L82" s="38">
        <v>0</v>
      </c>
      <c r="M82" s="38">
        <v>0</v>
      </c>
      <c r="N82" s="43">
        <f>SUM('Buget personal'!$B82:$M82)</f>
        <v>0</v>
      </c>
    </row>
    <row r="83" spans="1:1022 1035:2044 2057:3066 3079:4088 4101:5110 5123:6132 6145:7168 7181:8190 8203:9212 9225:10234 10247:11256 11269:12278 12291:13300 13313:14336 14349:15358 15371:16380" x14ac:dyDescent="0.3">
      <c r="A83" s="44" t="s">
        <v>138</v>
      </c>
      <c r="B83" s="38">
        <v>0</v>
      </c>
      <c r="C83" s="38">
        <v>0</v>
      </c>
      <c r="D83" s="38">
        <v>0</v>
      </c>
      <c r="E83" s="38">
        <v>0</v>
      </c>
      <c r="F83" s="38">
        <v>0</v>
      </c>
      <c r="G83" s="38">
        <v>0</v>
      </c>
      <c r="H83" s="38">
        <v>0</v>
      </c>
      <c r="I83" s="38">
        <v>0</v>
      </c>
      <c r="J83" s="38">
        <v>0</v>
      </c>
      <c r="K83" s="38">
        <v>0</v>
      </c>
      <c r="L83" s="38">
        <v>0</v>
      </c>
      <c r="M83" s="38">
        <v>0</v>
      </c>
      <c r="N83" s="43">
        <f>SUM('Buget personal'!$B83:$M83)</f>
        <v>0</v>
      </c>
    </row>
    <row r="84" spans="1:1022 1035:2044 2057:3066 3079:4088 4101:5110 5123:6132 6145:7168 7181:8190 8203:9212 9225:10234 10247:11256 11269:12278 12291:13300 13313:14336 14349:15358 15371:16380" s="7" customFormat="1" ht="20.399999999999999" customHeight="1" thickBot="1" x14ac:dyDescent="0.5">
      <c r="A84" s="44" t="s">
        <v>22</v>
      </c>
      <c r="B84" s="38">
        <v>0</v>
      </c>
      <c r="C84" s="38">
        <v>0</v>
      </c>
      <c r="D84" s="38">
        <v>0</v>
      </c>
      <c r="E84" s="38">
        <v>0</v>
      </c>
      <c r="F84" s="38">
        <v>0</v>
      </c>
      <c r="G84" s="38">
        <v>0</v>
      </c>
      <c r="H84" s="38">
        <v>0</v>
      </c>
      <c r="I84" s="38">
        <v>0</v>
      </c>
      <c r="J84" s="38">
        <v>0</v>
      </c>
      <c r="K84" s="38">
        <v>0</v>
      </c>
      <c r="L84" s="38">
        <v>0</v>
      </c>
      <c r="M84" s="38">
        <v>0</v>
      </c>
      <c r="N84" s="43">
        <f>SUM('Buget personal'!$B84:$M84)</f>
        <v>0</v>
      </c>
      <c r="O84" s="24"/>
      <c r="P84" s="24"/>
      <c r="Q84" s="24"/>
      <c r="R84" s="24"/>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row>
    <row r="85" spans="1:1022 1035:2044 2057:3066 3079:4088 4101:5110 5123:6132 6145:7168 7181:8190 8203:9212 9225:10234 10247:11256 11269:12278 12291:13300 13313:14336 14349:15358 15371:16380" s="19" customFormat="1" ht="24" thickBot="1" x14ac:dyDescent="0.35">
      <c r="A85" s="33" t="s">
        <v>79</v>
      </c>
      <c r="B85" s="84">
        <f>SUBTOTAL(109,'Buget personal'!$B$81:$B$84)</f>
        <v>0</v>
      </c>
      <c r="C85" s="84">
        <f>SUBTOTAL(109,'Buget personal'!$C$81:$C$84)</f>
        <v>0</v>
      </c>
      <c r="D85" s="84">
        <f>SUBTOTAL(109,'Buget personal'!$D$81:$D$84)</f>
        <v>0</v>
      </c>
      <c r="E85" s="84">
        <f>SUBTOTAL(109,'Buget personal'!$E$81:$E$84)</f>
        <v>0</v>
      </c>
      <c r="F85" s="84">
        <f>SUBTOTAL(109,'Buget personal'!$F$81:$F$84)</f>
        <v>0</v>
      </c>
      <c r="G85" s="84">
        <f>SUBTOTAL(109,'Buget personal'!$G$81:$G$84)</f>
        <v>0</v>
      </c>
      <c r="H85" s="84">
        <f>SUBTOTAL(109,'Buget personal'!$H$81:$H$84)</f>
        <v>0</v>
      </c>
      <c r="I85" s="84">
        <f>SUBTOTAL(109,'Buget personal'!$I$81:$I$84)</f>
        <v>0</v>
      </c>
      <c r="J85" s="84">
        <f>SUBTOTAL(109,'Buget personal'!$J$81:$J$84)</f>
        <v>0</v>
      </c>
      <c r="K85" s="84">
        <f>SUBTOTAL(109,'Buget personal'!$K$81:$K$84)</f>
        <v>0</v>
      </c>
      <c r="L85" s="84">
        <f>SUBTOTAL(109,'Buget personal'!$L$81:$L$84)</f>
        <v>0</v>
      </c>
      <c r="M85" s="84">
        <f>SUBTOTAL(109,'Buget personal'!$M$81:$M$84)</f>
        <v>0</v>
      </c>
      <c r="N85" s="85">
        <f>SUBTOTAL(109,'Buget personal'!$N$81:$N$84)</f>
        <v>0</v>
      </c>
      <c r="O85" s="24"/>
      <c r="P85" s="24"/>
      <c r="Q85" s="24"/>
      <c r="R85" s="24"/>
      <c r="S85" s="30"/>
      <c r="T85" s="30"/>
      <c r="U85" s="30"/>
      <c r="V85" s="30"/>
      <c r="W85" s="30"/>
      <c r="X85" s="30"/>
      <c r="Y85" s="30"/>
      <c r="Z85" s="30"/>
      <c r="AA85" s="31"/>
      <c r="AB85" s="29"/>
      <c r="AC85" s="30"/>
      <c r="AD85" s="30"/>
      <c r="AE85" s="30"/>
      <c r="AF85" s="30"/>
      <c r="AG85" s="30"/>
      <c r="AH85" s="30"/>
      <c r="AI85" s="30"/>
      <c r="AJ85" s="30"/>
      <c r="AK85" s="30"/>
      <c r="AL85" s="30"/>
      <c r="AM85" s="30"/>
      <c r="AN85" s="30"/>
      <c r="AO85" s="31"/>
      <c r="AP85" s="29"/>
      <c r="AQ85" s="30"/>
      <c r="AR85" s="30"/>
      <c r="AS85" s="30"/>
      <c r="AT85" s="30"/>
      <c r="AU85" s="30"/>
      <c r="AV85" s="30"/>
      <c r="AW85" s="30"/>
      <c r="AX85" s="30"/>
      <c r="AY85" s="30"/>
      <c r="AZ85" s="30"/>
      <c r="BA85" s="30"/>
      <c r="BB85" s="30"/>
      <c r="BC85" s="31"/>
      <c r="BD85" s="29"/>
      <c r="BE85" s="30"/>
      <c r="BF85" s="30"/>
      <c r="BG85" s="30"/>
      <c r="BH85" s="30"/>
      <c r="BI85" s="30"/>
      <c r="BJ85" s="30"/>
      <c r="BK85" s="30"/>
      <c r="BL85" s="30"/>
      <c r="BM85" s="30"/>
      <c r="BN85" s="30"/>
      <c r="BO85" s="30"/>
      <c r="BP85" s="30"/>
      <c r="BQ85" s="31"/>
      <c r="BR85" s="29"/>
      <c r="BS85" s="30"/>
      <c r="CE85" s="20"/>
      <c r="CF85" s="18"/>
      <c r="CS85" s="20"/>
      <c r="CT85" s="18"/>
      <c r="DG85" s="20"/>
      <c r="DH85" s="18"/>
      <c r="DU85" s="20"/>
      <c r="DV85" s="18"/>
      <c r="EI85" s="20"/>
      <c r="EJ85" s="18"/>
      <c r="EW85" s="20"/>
      <c r="EX85" s="18"/>
      <c r="FK85" s="20"/>
      <c r="FL85" s="18"/>
      <c r="FY85" s="20"/>
      <c r="FZ85" s="18"/>
      <c r="GM85" s="20"/>
      <c r="GN85" s="18"/>
      <c r="HA85" s="20"/>
      <c r="HB85" s="18"/>
      <c r="HO85" s="20"/>
      <c r="HP85" s="18"/>
      <c r="IC85" s="20"/>
      <c r="ID85" s="18"/>
      <c r="IQ85" s="20"/>
      <c r="IR85" s="18"/>
      <c r="JE85" s="20"/>
      <c r="JF85" s="18"/>
      <c r="JS85" s="20"/>
      <c r="JT85" s="18"/>
      <c r="KG85" s="20"/>
      <c r="KH85" s="18"/>
      <c r="KU85" s="20"/>
      <c r="KV85" s="18"/>
      <c r="LI85" s="20"/>
      <c r="LJ85" s="18"/>
      <c r="LW85" s="20"/>
      <c r="LX85" s="18"/>
      <c r="MK85" s="20"/>
      <c r="ML85" s="18"/>
      <c r="MY85" s="20"/>
      <c r="MZ85" s="18"/>
      <c r="NM85" s="20"/>
      <c r="NN85" s="18"/>
      <c r="OA85" s="20"/>
      <c r="OB85" s="18"/>
      <c r="OO85" s="20"/>
      <c r="OP85" s="18"/>
      <c r="PC85" s="20"/>
      <c r="PD85" s="18"/>
      <c r="PQ85" s="20"/>
      <c r="PR85" s="18"/>
      <c r="QE85" s="20"/>
      <c r="QF85" s="18"/>
      <c r="QS85" s="20"/>
      <c r="QT85" s="18"/>
      <c r="RG85" s="20"/>
      <c r="RH85" s="18"/>
      <c r="RU85" s="20"/>
      <c r="RV85" s="18"/>
      <c r="SI85" s="20"/>
      <c r="SJ85" s="18"/>
      <c r="SW85" s="20"/>
      <c r="SX85" s="18"/>
      <c r="TK85" s="20"/>
      <c r="TL85" s="18"/>
      <c r="TY85" s="20"/>
      <c r="TZ85" s="18"/>
      <c r="UM85" s="20"/>
      <c r="UN85" s="18"/>
      <c r="VA85" s="20"/>
      <c r="VB85" s="18"/>
      <c r="VO85" s="20"/>
      <c r="VP85" s="18"/>
      <c r="WC85" s="20"/>
      <c r="WD85" s="18"/>
      <c r="WQ85" s="20"/>
      <c r="WR85" s="18"/>
      <c r="XE85" s="20"/>
      <c r="XF85" s="18"/>
      <c r="XS85" s="20"/>
      <c r="XT85" s="18"/>
      <c r="YG85" s="20"/>
      <c r="YH85" s="18"/>
      <c r="YU85" s="20"/>
      <c r="YV85" s="18"/>
      <c r="ZI85" s="20"/>
      <c r="ZJ85" s="18"/>
      <c r="ZW85" s="20"/>
      <c r="ZX85" s="18"/>
      <c r="AAK85" s="20"/>
      <c r="AAL85" s="18"/>
      <c r="AAY85" s="20"/>
      <c r="AAZ85" s="18"/>
      <c r="ABM85" s="20"/>
      <c r="ABN85" s="18"/>
      <c r="ACA85" s="20"/>
      <c r="ACB85" s="18"/>
      <c r="ACO85" s="20"/>
      <c r="ACP85" s="18"/>
      <c r="ADC85" s="20"/>
      <c r="ADD85" s="18"/>
      <c r="ADQ85" s="20"/>
      <c r="ADR85" s="18"/>
      <c r="AEE85" s="20"/>
      <c r="AEF85" s="18"/>
      <c r="AES85" s="20"/>
      <c r="AET85" s="18"/>
      <c r="AFG85" s="20"/>
      <c r="AFH85" s="18"/>
      <c r="AFU85" s="20"/>
      <c r="AFV85" s="18"/>
      <c r="AGI85" s="20"/>
      <c r="AGJ85" s="18"/>
      <c r="AGW85" s="20"/>
      <c r="AGX85" s="18"/>
      <c r="AHK85" s="20"/>
      <c r="AHL85" s="18"/>
      <c r="AHY85" s="20"/>
      <c r="AHZ85" s="18"/>
      <c r="AIM85" s="20"/>
      <c r="AIN85" s="18"/>
      <c r="AJA85" s="20"/>
      <c r="AJB85" s="18"/>
      <c r="AJO85" s="20"/>
      <c r="AJP85" s="18"/>
      <c r="AKC85" s="20"/>
      <c r="AKD85" s="18"/>
      <c r="AKQ85" s="20"/>
      <c r="AKR85" s="18"/>
      <c r="ALE85" s="20"/>
      <c r="ALF85" s="18"/>
      <c r="ALS85" s="20"/>
      <c r="ALT85" s="18"/>
      <c r="AMG85" s="20"/>
      <c r="AMH85" s="18"/>
      <c r="AMU85" s="20"/>
      <c r="AMV85" s="18"/>
      <c r="ANI85" s="20"/>
      <c r="ANJ85" s="18"/>
      <c r="ANW85" s="20"/>
      <c r="ANX85" s="18"/>
      <c r="AOK85" s="20"/>
      <c r="AOL85" s="18"/>
      <c r="AOY85" s="20"/>
      <c r="AOZ85" s="18"/>
      <c r="APM85" s="20"/>
      <c r="APN85" s="18"/>
      <c r="AQA85" s="20"/>
      <c r="AQB85" s="18"/>
      <c r="AQO85" s="20"/>
      <c r="AQP85" s="18"/>
      <c r="ARC85" s="20"/>
      <c r="ARD85" s="18"/>
      <c r="ARQ85" s="20"/>
      <c r="ARR85" s="18"/>
      <c r="ASE85" s="20"/>
      <c r="ASF85" s="18"/>
      <c r="ASS85" s="20"/>
      <c r="AST85" s="18"/>
      <c r="ATG85" s="20"/>
      <c r="ATH85" s="18"/>
      <c r="ATU85" s="20"/>
      <c r="ATV85" s="18"/>
      <c r="AUI85" s="20"/>
      <c r="AUJ85" s="18"/>
      <c r="AUW85" s="20"/>
      <c r="AUX85" s="18"/>
      <c r="AVK85" s="20"/>
      <c r="AVL85" s="18"/>
      <c r="AVY85" s="20"/>
      <c r="AVZ85" s="18"/>
      <c r="AWM85" s="20"/>
      <c r="AWN85" s="18"/>
      <c r="AXA85" s="20"/>
      <c r="AXB85" s="18"/>
      <c r="AXO85" s="20"/>
      <c r="AXP85" s="18"/>
      <c r="AYC85" s="20"/>
      <c r="AYD85" s="18"/>
      <c r="AYQ85" s="20"/>
      <c r="AYR85" s="18"/>
      <c r="AZE85" s="20"/>
      <c r="AZF85" s="18"/>
      <c r="AZS85" s="20"/>
      <c r="AZT85" s="18"/>
      <c r="BAG85" s="20"/>
      <c r="BAH85" s="18"/>
      <c r="BAU85" s="20"/>
      <c r="BAV85" s="18"/>
      <c r="BBI85" s="20"/>
      <c r="BBJ85" s="18"/>
      <c r="BBW85" s="20"/>
      <c r="BBX85" s="18"/>
      <c r="BCK85" s="20"/>
      <c r="BCL85" s="18"/>
      <c r="BCY85" s="20"/>
      <c r="BCZ85" s="18"/>
      <c r="BDM85" s="20"/>
      <c r="BDN85" s="18"/>
      <c r="BEA85" s="20"/>
      <c r="BEB85" s="18"/>
      <c r="BEO85" s="20"/>
      <c r="BEP85" s="18"/>
      <c r="BFC85" s="20"/>
      <c r="BFD85" s="18"/>
      <c r="BFQ85" s="20"/>
      <c r="BFR85" s="18"/>
      <c r="BGE85" s="20"/>
      <c r="BGF85" s="18"/>
      <c r="BGS85" s="20"/>
      <c r="BGT85" s="18"/>
      <c r="BHG85" s="20"/>
      <c r="BHH85" s="18"/>
      <c r="BHU85" s="20"/>
      <c r="BHV85" s="18"/>
      <c r="BII85" s="20"/>
      <c r="BIJ85" s="18"/>
      <c r="BIW85" s="20"/>
      <c r="BIX85" s="18"/>
      <c r="BJK85" s="20"/>
      <c r="BJL85" s="18"/>
      <c r="BJY85" s="20"/>
      <c r="BJZ85" s="18"/>
      <c r="BKM85" s="20"/>
      <c r="BKN85" s="18"/>
      <c r="BLA85" s="20"/>
      <c r="BLB85" s="18"/>
      <c r="BLO85" s="20"/>
      <c r="BLP85" s="18"/>
      <c r="BMC85" s="20"/>
      <c r="BMD85" s="18"/>
      <c r="BMQ85" s="20"/>
      <c r="BMR85" s="18"/>
      <c r="BNE85" s="20"/>
      <c r="BNF85" s="18"/>
      <c r="BNS85" s="20"/>
      <c r="BNT85" s="18"/>
      <c r="BOG85" s="20"/>
      <c r="BOH85" s="18"/>
      <c r="BOU85" s="20"/>
      <c r="BOV85" s="18"/>
      <c r="BPI85" s="20"/>
      <c r="BPJ85" s="18"/>
      <c r="BPW85" s="20"/>
      <c r="BPX85" s="18"/>
      <c r="BQK85" s="20"/>
      <c r="BQL85" s="18"/>
      <c r="BQY85" s="20"/>
      <c r="BQZ85" s="18"/>
      <c r="BRM85" s="20"/>
      <c r="BRN85" s="18"/>
      <c r="BSA85" s="20"/>
      <c r="BSB85" s="18"/>
      <c r="BSO85" s="20"/>
      <c r="BSP85" s="18"/>
      <c r="BTC85" s="20"/>
      <c r="BTD85" s="18"/>
      <c r="BTQ85" s="20"/>
      <c r="BTR85" s="18"/>
      <c r="BUE85" s="20"/>
      <c r="BUF85" s="18"/>
      <c r="BUS85" s="20"/>
      <c r="BUT85" s="18"/>
      <c r="BVG85" s="20"/>
      <c r="BVH85" s="18"/>
      <c r="BVU85" s="20"/>
      <c r="BVV85" s="18"/>
      <c r="BWI85" s="20"/>
      <c r="BWJ85" s="18"/>
      <c r="BWW85" s="20"/>
      <c r="BWX85" s="18"/>
      <c r="BXK85" s="20"/>
      <c r="BXL85" s="18"/>
      <c r="BXY85" s="20"/>
      <c r="BXZ85" s="18"/>
      <c r="BYM85" s="20"/>
      <c r="BYN85" s="18"/>
      <c r="BZA85" s="20"/>
      <c r="BZB85" s="18"/>
      <c r="BZO85" s="20"/>
      <c r="BZP85" s="18"/>
      <c r="CAC85" s="20"/>
      <c r="CAD85" s="18"/>
      <c r="CAQ85" s="20"/>
      <c r="CAR85" s="18"/>
      <c r="CBE85" s="20"/>
      <c r="CBF85" s="18"/>
      <c r="CBS85" s="20"/>
      <c r="CBT85" s="18"/>
      <c r="CCG85" s="20"/>
      <c r="CCH85" s="18"/>
      <c r="CCU85" s="20"/>
      <c r="CCV85" s="18"/>
      <c r="CDI85" s="20"/>
      <c r="CDJ85" s="18"/>
      <c r="CDW85" s="20"/>
      <c r="CDX85" s="18"/>
      <c r="CEK85" s="20"/>
      <c r="CEL85" s="18"/>
      <c r="CEY85" s="20"/>
      <c r="CEZ85" s="18"/>
      <c r="CFM85" s="20"/>
      <c r="CFN85" s="18"/>
      <c r="CGA85" s="20"/>
      <c r="CGB85" s="18"/>
      <c r="CGO85" s="20"/>
      <c r="CGP85" s="18"/>
      <c r="CHC85" s="20"/>
      <c r="CHD85" s="18"/>
      <c r="CHQ85" s="20"/>
      <c r="CHR85" s="18"/>
      <c r="CIE85" s="20"/>
      <c r="CIF85" s="18"/>
      <c r="CIS85" s="20"/>
      <c r="CIT85" s="18"/>
      <c r="CJG85" s="20"/>
      <c r="CJH85" s="18"/>
      <c r="CJU85" s="20"/>
      <c r="CJV85" s="18"/>
      <c r="CKI85" s="20"/>
      <c r="CKJ85" s="18"/>
      <c r="CKW85" s="20"/>
      <c r="CKX85" s="18"/>
      <c r="CLK85" s="20"/>
      <c r="CLL85" s="18"/>
      <c r="CLY85" s="20"/>
      <c r="CLZ85" s="18"/>
      <c r="CMM85" s="20"/>
      <c r="CMN85" s="18"/>
      <c r="CNA85" s="20"/>
      <c r="CNB85" s="18"/>
      <c r="CNO85" s="20"/>
      <c r="CNP85" s="18"/>
      <c r="COC85" s="20"/>
      <c r="COD85" s="18"/>
      <c r="COQ85" s="20"/>
      <c r="COR85" s="18"/>
      <c r="CPE85" s="20"/>
      <c r="CPF85" s="18"/>
      <c r="CPS85" s="20"/>
      <c r="CPT85" s="18"/>
      <c r="CQG85" s="20"/>
      <c r="CQH85" s="18"/>
      <c r="CQU85" s="20"/>
      <c r="CQV85" s="18"/>
      <c r="CRI85" s="20"/>
      <c r="CRJ85" s="18"/>
      <c r="CRW85" s="20"/>
      <c r="CRX85" s="18"/>
      <c r="CSK85" s="20"/>
      <c r="CSL85" s="18"/>
      <c r="CSY85" s="20"/>
      <c r="CSZ85" s="18"/>
      <c r="CTM85" s="20"/>
      <c r="CTN85" s="18"/>
      <c r="CUA85" s="20"/>
      <c r="CUB85" s="18"/>
      <c r="CUO85" s="20"/>
      <c r="CUP85" s="18"/>
      <c r="CVC85" s="20"/>
      <c r="CVD85" s="18"/>
      <c r="CVQ85" s="20"/>
      <c r="CVR85" s="18"/>
      <c r="CWE85" s="20"/>
      <c r="CWF85" s="18"/>
      <c r="CWS85" s="20"/>
      <c r="CWT85" s="18"/>
      <c r="CXG85" s="20"/>
      <c r="CXH85" s="18"/>
      <c r="CXU85" s="20"/>
      <c r="CXV85" s="18"/>
      <c r="CYI85" s="20"/>
      <c r="CYJ85" s="18"/>
      <c r="CYW85" s="20"/>
      <c r="CYX85" s="18"/>
      <c r="CZK85" s="20"/>
      <c r="CZL85" s="18"/>
      <c r="CZY85" s="20"/>
      <c r="CZZ85" s="18"/>
      <c r="DAM85" s="20"/>
      <c r="DAN85" s="18"/>
      <c r="DBA85" s="20"/>
      <c r="DBB85" s="18"/>
      <c r="DBO85" s="20"/>
      <c r="DBP85" s="18"/>
      <c r="DCC85" s="20"/>
      <c r="DCD85" s="18"/>
      <c r="DCQ85" s="20"/>
      <c r="DCR85" s="18"/>
      <c r="DDE85" s="20"/>
      <c r="DDF85" s="18"/>
      <c r="DDS85" s="20"/>
      <c r="DDT85" s="18"/>
      <c r="DEG85" s="20"/>
      <c r="DEH85" s="18"/>
      <c r="DEU85" s="20"/>
      <c r="DEV85" s="18"/>
      <c r="DFI85" s="20"/>
      <c r="DFJ85" s="18"/>
      <c r="DFW85" s="20"/>
      <c r="DFX85" s="18"/>
      <c r="DGK85" s="20"/>
      <c r="DGL85" s="18"/>
      <c r="DGY85" s="20"/>
      <c r="DGZ85" s="18"/>
      <c r="DHM85" s="20"/>
      <c r="DHN85" s="18"/>
      <c r="DIA85" s="20"/>
      <c r="DIB85" s="18"/>
      <c r="DIO85" s="20"/>
      <c r="DIP85" s="18"/>
      <c r="DJC85" s="20"/>
      <c r="DJD85" s="18"/>
      <c r="DJQ85" s="20"/>
      <c r="DJR85" s="18"/>
      <c r="DKE85" s="20"/>
      <c r="DKF85" s="18"/>
      <c r="DKS85" s="20"/>
      <c r="DKT85" s="18"/>
      <c r="DLG85" s="20"/>
      <c r="DLH85" s="18"/>
      <c r="DLU85" s="20"/>
      <c r="DLV85" s="18"/>
      <c r="DMI85" s="20"/>
      <c r="DMJ85" s="18"/>
      <c r="DMW85" s="20"/>
      <c r="DMX85" s="18"/>
      <c r="DNK85" s="20"/>
      <c r="DNL85" s="18"/>
      <c r="DNY85" s="20"/>
      <c r="DNZ85" s="18"/>
      <c r="DOM85" s="20"/>
      <c r="DON85" s="18"/>
      <c r="DPA85" s="20"/>
      <c r="DPB85" s="18"/>
      <c r="DPO85" s="20"/>
      <c r="DPP85" s="18"/>
      <c r="DQC85" s="20"/>
      <c r="DQD85" s="18"/>
      <c r="DQQ85" s="20"/>
      <c r="DQR85" s="18"/>
      <c r="DRE85" s="20"/>
      <c r="DRF85" s="18"/>
      <c r="DRS85" s="20"/>
      <c r="DRT85" s="18"/>
      <c r="DSG85" s="20"/>
      <c r="DSH85" s="18"/>
      <c r="DSU85" s="20"/>
      <c r="DSV85" s="18"/>
      <c r="DTI85" s="20"/>
      <c r="DTJ85" s="18"/>
      <c r="DTW85" s="20"/>
      <c r="DTX85" s="18"/>
      <c r="DUK85" s="20"/>
      <c r="DUL85" s="18"/>
      <c r="DUY85" s="20"/>
      <c r="DUZ85" s="18"/>
      <c r="DVM85" s="20"/>
      <c r="DVN85" s="18"/>
      <c r="DWA85" s="20"/>
      <c r="DWB85" s="18"/>
      <c r="DWO85" s="20"/>
      <c r="DWP85" s="18"/>
      <c r="DXC85" s="20"/>
      <c r="DXD85" s="18"/>
      <c r="DXQ85" s="20"/>
      <c r="DXR85" s="18"/>
      <c r="DYE85" s="20"/>
      <c r="DYF85" s="18"/>
      <c r="DYS85" s="20"/>
      <c r="DYT85" s="18"/>
      <c r="DZG85" s="20"/>
      <c r="DZH85" s="18"/>
      <c r="DZU85" s="20"/>
      <c r="DZV85" s="18"/>
      <c r="EAI85" s="20"/>
      <c r="EAJ85" s="18"/>
      <c r="EAW85" s="20"/>
      <c r="EAX85" s="18"/>
      <c r="EBK85" s="20"/>
      <c r="EBL85" s="18"/>
      <c r="EBY85" s="20"/>
      <c r="EBZ85" s="18"/>
      <c r="ECM85" s="20"/>
      <c r="ECN85" s="18"/>
      <c r="EDA85" s="20"/>
      <c r="EDB85" s="18"/>
      <c r="EDO85" s="20"/>
      <c r="EDP85" s="18"/>
      <c r="EEC85" s="20"/>
      <c r="EED85" s="18"/>
      <c r="EEQ85" s="20"/>
      <c r="EER85" s="18"/>
      <c r="EFE85" s="20"/>
      <c r="EFF85" s="18"/>
      <c r="EFS85" s="20"/>
      <c r="EFT85" s="18"/>
      <c r="EGG85" s="20"/>
      <c r="EGH85" s="18"/>
      <c r="EGU85" s="20"/>
      <c r="EGV85" s="18"/>
      <c r="EHI85" s="20"/>
      <c r="EHJ85" s="18"/>
      <c r="EHW85" s="20"/>
      <c r="EHX85" s="18"/>
      <c r="EIK85" s="20"/>
      <c r="EIL85" s="18"/>
      <c r="EIY85" s="20"/>
      <c r="EIZ85" s="18"/>
      <c r="EJM85" s="20"/>
      <c r="EJN85" s="18"/>
      <c r="EKA85" s="20"/>
      <c r="EKB85" s="18"/>
      <c r="EKO85" s="20"/>
      <c r="EKP85" s="18"/>
      <c r="ELC85" s="20"/>
      <c r="ELD85" s="18"/>
      <c r="ELQ85" s="20"/>
      <c r="ELR85" s="18"/>
      <c r="EME85" s="20"/>
      <c r="EMF85" s="18"/>
      <c r="EMS85" s="20"/>
      <c r="EMT85" s="18"/>
      <c r="ENG85" s="20"/>
      <c r="ENH85" s="18"/>
      <c r="ENU85" s="20"/>
      <c r="ENV85" s="18"/>
      <c r="EOI85" s="20"/>
      <c r="EOJ85" s="18"/>
      <c r="EOW85" s="20"/>
      <c r="EOX85" s="18"/>
      <c r="EPK85" s="20"/>
      <c r="EPL85" s="18"/>
      <c r="EPY85" s="20"/>
      <c r="EPZ85" s="18"/>
      <c r="EQM85" s="20"/>
      <c r="EQN85" s="18"/>
      <c r="ERA85" s="20"/>
      <c r="ERB85" s="18"/>
      <c r="ERO85" s="20"/>
      <c r="ERP85" s="18"/>
      <c r="ESC85" s="20"/>
      <c r="ESD85" s="18"/>
      <c r="ESQ85" s="20"/>
      <c r="ESR85" s="18"/>
      <c r="ETE85" s="20"/>
      <c r="ETF85" s="18"/>
      <c r="ETS85" s="20"/>
      <c r="ETT85" s="18"/>
      <c r="EUG85" s="20"/>
      <c r="EUH85" s="18"/>
      <c r="EUU85" s="20"/>
      <c r="EUV85" s="18"/>
      <c r="EVI85" s="20"/>
      <c r="EVJ85" s="18"/>
      <c r="EVW85" s="20"/>
      <c r="EVX85" s="18"/>
      <c r="EWK85" s="20"/>
      <c r="EWL85" s="18"/>
      <c r="EWY85" s="20"/>
      <c r="EWZ85" s="18"/>
      <c r="EXM85" s="20"/>
      <c r="EXN85" s="18"/>
      <c r="EYA85" s="20"/>
      <c r="EYB85" s="18"/>
      <c r="EYO85" s="20"/>
      <c r="EYP85" s="18"/>
      <c r="EZC85" s="20"/>
      <c r="EZD85" s="18"/>
      <c r="EZQ85" s="20"/>
      <c r="EZR85" s="18"/>
      <c r="FAE85" s="20"/>
      <c r="FAF85" s="18"/>
      <c r="FAS85" s="20"/>
      <c r="FAT85" s="18"/>
      <c r="FBG85" s="20"/>
      <c r="FBH85" s="18"/>
      <c r="FBU85" s="20"/>
      <c r="FBV85" s="18"/>
      <c r="FCI85" s="20"/>
      <c r="FCJ85" s="18"/>
      <c r="FCW85" s="20"/>
      <c r="FCX85" s="18"/>
      <c r="FDK85" s="20"/>
      <c r="FDL85" s="18"/>
      <c r="FDY85" s="20"/>
      <c r="FDZ85" s="18"/>
      <c r="FEM85" s="20"/>
      <c r="FEN85" s="18"/>
      <c r="FFA85" s="20"/>
      <c r="FFB85" s="18"/>
      <c r="FFO85" s="20"/>
      <c r="FFP85" s="18"/>
      <c r="FGC85" s="20"/>
      <c r="FGD85" s="18"/>
      <c r="FGQ85" s="20"/>
      <c r="FGR85" s="18"/>
      <c r="FHE85" s="20"/>
      <c r="FHF85" s="18"/>
      <c r="FHS85" s="20"/>
      <c r="FHT85" s="18"/>
      <c r="FIG85" s="20"/>
      <c r="FIH85" s="18"/>
      <c r="FIU85" s="20"/>
      <c r="FIV85" s="18"/>
      <c r="FJI85" s="20"/>
      <c r="FJJ85" s="18"/>
      <c r="FJW85" s="20"/>
      <c r="FJX85" s="18"/>
      <c r="FKK85" s="20"/>
      <c r="FKL85" s="18"/>
      <c r="FKY85" s="20"/>
      <c r="FKZ85" s="18"/>
      <c r="FLM85" s="20"/>
      <c r="FLN85" s="18"/>
      <c r="FMA85" s="20"/>
      <c r="FMB85" s="18"/>
      <c r="FMO85" s="20"/>
      <c r="FMP85" s="18"/>
      <c r="FNC85" s="20"/>
      <c r="FND85" s="18"/>
      <c r="FNQ85" s="20"/>
      <c r="FNR85" s="18"/>
      <c r="FOE85" s="20"/>
      <c r="FOF85" s="18"/>
      <c r="FOS85" s="20"/>
      <c r="FOT85" s="18"/>
      <c r="FPG85" s="20"/>
      <c r="FPH85" s="18"/>
      <c r="FPU85" s="20"/>
      <c r="FPV85" s="18"/>
      <c r="FQI85" s="20"/>
      <c r="FQJ85" s="18"/>
      <c r="FQW85" s="20"/>
      <c r="FQX85" s="18"/>
      <c r="FRK85" s="20"/>
      <c r="FRL85" s="18"/>
      <c r="FRY85" s="20"/>
      <c r="FRZ85" s="18"/>
      <c r="FSM85" s="20"/>
      <c r="FSN85" s="18"/>
      <c r="FTA85" s="20"/>
      <c r="FTB85" s="18"/>
      <c r="FTO85" s="20"/>
      <c r="FTP85" s="18"/>
      <c r="FUC85" s="20"/>
      <c r="FUD85" s="18"/>
      <c r="FUQ85" s="20"/>
      <c r="FUR85" s="18"/>
      <c r="FVE85" s="20"/>
      <c r="FVF85" s="18"/>
      <c r="FVS85" s="20"/>
      <c r="FVT85" s="18"/>
      <c r="FWG85" s="20"/>
      <c r="FWH85" s="18"/>
      <c r="FWU85" s="20"/>
      <c r="FWV85" s="18"/>
      <c r="FXI85" s="20"/>
      <c r="FXJ85" s="18"/>
      <c r="FXW85" s="20"/>
      <c r="FXX85" s="18"/>
      <c r="FYK85" s="20"/>
      <c r="FYL85" s="18"/>
      <c r="FYY85" s="20"/>
      <c r="FYZ85" s="18"/>
      <c r="FZM85" s="20"/>
      <c r="FZN85" s="18"/>
      <c r="GAA85" s="20"/>
      <c r="GAB85" s="18"/>
      <c r="GAO85" s="20"/>
      <c r="GAP85" s="18"/>
      <c r="GBC85" s="20"/>
      <c r="GBD85" s="18"/>
      <c r="GBQ85" s="20"/>
      <c r="GBR85" s="18"/>
      <c r="GCE85" s="20"/>
      <c r="GCF85" s="18"/>
      <c r="GCS85" s="20"/>
      <c r="GCT85" s="18"/>
      <c r="GDG85" s="20"/>
      <c r="GDH85" s="18"/>
      <c r="GDU85" s="20"/>
      <c r="GDV85" s="18"/>
      <c r="GEI85" s="20"/>
      <c r="GEJ85" s="18"/>
      <c r="GEW85" s="20"/>
      <c r="GEX85" s="18"/>
      <c r="GFK85" s="20"/>
      <c r="GFL85" s="18"/>
      <c r="GFY85" s="20"/>
      <c r="GFZ85" s="18"/>
      <c r="GGM85" s="20"/>
      <c r="GGN85" s="18"/>
      <c r="GHA85" s="20"/>
      <c r="GHB85" s="18"/>
      <c r="GHO85" s="20"/>
      <c r="GHP85" s="18"/>
      <c r="GIC85" s="20"/>
      <c r="GID85" s="18"/>
      <c r="GIQ85" s="20"/>
      <c r="GIR85" s="18"/>
      <c r="GJE85" s="20"/>
      <c r="GJF85" s="18"/>
      <c r="GJS85" s="20"/>
      <c r="GJT85" s="18"/>
      <c r="GKG85" s="20"/>
      <c r="GKH85" s="18"/>
      <c r="GKU85" s="20"/>
      <c r="GKV85" s="18"/>
      <c r="GLI85" s="20"/>
      <c r="GLJ85" s="18"/>
      <c r="GLW85" s="20"/>
      <c r="GLX85" s="18"/>
      <c r="GMK85" s="20"/>
      <c r="GML85" s="18"/>
      <c r="GMY85" s="20"/>
      <c r="GMZ85" s="18"/>
      <c r="GNM85" s="20"/>
      <c r="GNN85" s="18"/>
      <c r="GOA85" s="20"/>
      <c r="GOB85" s="18"/>
      <c r="GOO85" s="20"/>
      <c r="GOP85" s="18"/>
      <c r="GPC85" s="20"/>
      <c r="GPD85" s="18"/>
      <c r="GPQ85" s="20"/>
      <c r="GPR85" s="18"/>
      <c r="GQE85" s="20"/>
      <c r="GQF85" s="18"/>
      <c r="GQS85" s="20"/>
      <c r="GQT85" s="18"/>
      <c r="GRG85" s="20"/>
      <c r="GRH85" s="18"/>
      <c r="GRU85" s="20"/>
      <c r="GRV85" s="18"/>
      <c r="GSI85" s="20"/>
      <c r="GSJ85" s="18"/>
      <c r="GSW85" s="20"/>
      <c r="GSX85" s="18"/>
      <c r="GTK85" s="20"/>
      <c r="GTL85" s="18"/>
      <c r="GTY85" s="20"/>
      <c r="GTZ85" s="18"/>
      <c r="GUM85" s="20"/>
      <c r="GUN85" s="18"/>
      <c r="GVA85" s="20"/>
      <c r="GVB85" s="18"/>
      <c r="GVO85" s="20"/>
      <c r="GVP85" s="18"/>
      <c r="GWC85" s="20"/>
      <c r="GWD85" s="18"/>
      <c r="GWQ85" s="20"/>
      <c r="GWR85" s="18"/>
      <c r="GXE85" s="20"/>
      <c r="GXF85" s="18"/>
      <c r="GXS85" s="20"/>
      <c r="GXT85" s="18"/>
      <c r="GYG85" s="20"/>
      <c r="GYH85" s="18"/>
      <c r="GYU85" s="20"/>
      <c r="GYV85" s="18"/>
      <c r="GZI85" s="20"/>
      <c r="GZJ85" s="18"/>
      <c r="GZW85" s="20"/>
      <c r="GZX85" s="18"/>
      <c r="HAK85" s="20"/>
      <c r="HAL85" s="18"/>
      <c r="HAY85" s="20"/>
      <c r="HAZ85" s="18"/>
      <c r="HBM85" s="20"/>
      <c r="HBN85" s="18"/>
      <c r="HCA85" s="20"/>
      <c r="HCB85" s="18"/>
      <c r="HCO85" s="20"/>
      <c r="HCP85" s="18"/>
      <c r="HDC85" s="20"/>
      <c r="HDD85" s="18"/>
      <c r="HDQ85" s="20"/>
      <c r="HDR85" s="18"/>
      <c r="HEE85" s="20"/>
      <c r="HEF85" s="18"/>
      <c r="HES85" s="20"/>
      <c r="HET85" s="18"/>
      <c r="HFG85" s="20"/>
      <c r="HFH85" s="18"/>
      <c r="HFU85" s="20"/>
      <c r="HFV85" s="18"/>
      <c r="HGI85" s="20"/>
      <c r="HGJ85" s="18"/>
      <c r="HGW85" s="20"/>
      <c r="HGX85" s="18"/>
      <c r="HHK85" s="20"/>
      <c r="HHL85" s="18"/>
      <c r="HHY85" s="20"/>
      <c r="HHZ85" s="18"/>
      <c r="HIM85" s="20"/>
      <c r="HIN85" s="18"/>
      <c r="HJA85" s="20"/>
      <c r="HJB85" s="18"/>
      <c r="HJO85" s="20"/>
      <c r="HJP85" s="18"/>
      <c r="HKC85" s="20"/>
      <c r="HKD85" s="18"/>
      <c r="HKQ85" s="20"/>
      <c r="HKR85" s="18"/>
      <c r="HLE85" s="20"/>
      <c r="HLF85" s="18"/>
      <c r="HLS85" s="20"/>
      <c r="HLT85" s="18"/>
      <c r="HMG85" s="20"/>
      <c r="HMH85" s="18"/>
      <c r="HMU85" s="20"/>
      <c r="HMV85" s="18"/>
      <c r="HNI85" s="20"/>
      <c r="HNJ85" s="18"/>
      <c r="HNW85" s="20"/>
      <c r="HNX85" s="18"/>
      <c r="HOK85" s="20"/>
      <c r="HOL85" s="18"/>
      <c r="HOY85" s="20"/>
      <c r="HOZ85" s="18"/>
      <c r="HPM85" s="20"/>
      <c r="HPN85" s="18"/>
      <c r="HQA85" s="20"/>
      <c r="HQB85" s="18"/>
      <c r="HQO85" s="20"/>
      <c r="HQP85" s="18"/>
      <c r="HRC85" s="20"/>
      <c r="HRD85" s="18"/>
      <c r="HRQ85" s="20"/>
      <c r="HRR85" s="18"/>
      <c r="HSE85" s="20"/>
      <c r="HSF85" s="18"/>
      <c r="HSS85" s="20"/>
      <c r="HST85" s="18"/>
      <c r="HTG85" s="20"/>
      <c r="HTH85" s="18"/>
      <c r="HTU85" s="20"/>
      <c r="HTV85" s="18"/>
      <c r="HUI85" s="20"/>
      <c r="HUJ85" s="18"/>
      <c r="HUW85" s="20"/>
      <c r="HUX85" s="18"/>
      <c r="HVK85" s="20"/>
      <c r="HVL85" s="18"/>
      <c r="HVY85" s="20"/>
      <c r="HVZ85" s="18"/>
      <c r="HWM85" s="20"/>
      <c r="HWN85" s="18"/>
      <c r="HXA85" s="20"/>
      <c r="HXB85" s="18"/>
      <c r="HXO85" s="20"/>
      <c r="HXP85" s="18"/>
      <c r="HYC85" s="20"/>
      <c r="HYD85" s="18"/>
      <c r="HYQ85" s="20"/>
      <c r="HYR85" s="18"/>
      <c r="HZE85" s="20"/>
      <c r="HZF85" s="18"/>
      <c r="HZS85" s="20"/>
      <c r="HZT85" s="18"/>
      <c r="IAG85" s="20"/>
      <c r="IAH85" s="18"/>
      <c r="IAU85" s="20"/>
      <c r="IAV85" s="18"/>
      <c r="IBI85" s="20"/>
      <c r="IBJ85" s="18"/>
      <c r="IBW85" s="20"/>
      <c r="IBX85" s="18"/>
      <c r="ICK85" s="20"/>
      <c r="ICL85" s="18"/>
      <c r="ICY85" s="20"/>
      <c r="ICZ85" s="18"/>
      <c r="IDM85" s="20"/>
      <c r="IDN85" s="18"/>
      <c r="IEA85" s="20"/>
      <c r="IEB85" s="18"/>
      <c r="IEO85" s="20"/>
      <c r="IEP85" s="18"/>
      <c r="IFC85" s="20"/>
      <c r="IFD85" s="18"/>
      <c r="IFQ85" s="20"/>
      <c r="IFR85" s="18"/>
      <c r="IGE85" s="20"/>
      <c r="IGF85" s="18"/>
      <c r="IGS85" s="20"/>
      <c r="IGT85" s="18"/>
      <c r="IHG85" s="20"/>
      <c r="IHH85" s="18"/>
      <c r="IHU85" s="20"/>
      <c r="IHV85" s="18"/>
      <c r="III85" s="20"/>
      <c r="IIJ85" s="18"/>
      <c r="IIW85" s="20"/>
      <c r="IIX85" s="18"/>
      <c r="IJK85" s="20"/>
      <c r="IJL85" s="18"/>
      <c r="IJY85" s="20"/>
      <c r="IJZ85" s="18"/>
      <c r="IKM85" s="20"/>
      <c r="IKN85" s="18"/>
      <c r="ILA85" s="20"/>
      <c r="ILB85" s="18"/>
      <c r="ILO85" s="20"/>
      <c r="ILP85" s="18"/>
      <c r="IMC85" s="20"/>
      <c r="IMD85" s="18"/>
      <c r="IMQ85" s="20"/>
      <c r="IMR85" s="18"/>
      <c r="INE85" s="20"/>
      <c r="INF85" s="18"/>
      <c r="INS85" s="20"/>
      <c r="INT85" s="18"/>
      <c r="IOG85" s="20"/>
      <c r="IOH85" s="18"/>
      <c r="IOU85" s="20"/>
      <c r="IOV85" s="18"/>
      <c r="IPI85" s="20"/>
      <c r="IPJ85" s="18"/>
      <c r="IPW85" s="20"/>
      <c r="IPX85" s="18"/>
      <c r="IQK85" s="20"/>
      <c r="IQL85" s="18"/>
      <c r="IQY85" s="20"/>
      <c r="IQZ85" s="18"/>
      <c r="IRM85" s="20"/>
      <c r="IRN85" s="18"/>
      <c r="ISA85" s="20"/>
      <c r="ISB85" s="18"/>
      <c r="ISO85" s="20"/>
      <c r="ISP85" s="18"/>
      <c r="ITC85" s="20"/>
      <c r="ITD85" s="18"/>
      <c r="ITQ85" s="20"/>
      <c r="ITR85" s="18"/>
      <c r="IUE85" s="20"/>
      <c r="IUF85" s="18"/>
      <c r="IUS85" s="20"/>
      <c r="IUT85" s="18"/>
      <c r="IVG85" s="20"/>
      <c r="IVH85" s="18"/>
      <c r="IVU85" s="20"/>
      <c r="IVV85" s="18"/>
      <c r="IWI85" s="20"/>
      <c r="IWJ85" s="18"/>
      <c r="IWW85" s="20"/>
      <c r="IWX85" s="18"/>
      <c r="IXK85" s="20"/>
      <c r="IXL85" s="18"/>
      <c r="IXY85" s="20"/>
      <c r="IXZ85" s="18"/>
      <c r="IYM85" s="20"/>
      <c r="IYN85" s="18"/>
      <c r="IZA85" s="20"/>
      <c r="IZB85" s="18"/>
      <c r="IZO85" s="20"/>
      <c r="IZP85" s="18"/>
      <c r="JAC85" s="20"/>
      <c r="JAD85" s="18"/>
      <c r="JAQ85" s="20"/>
      <c r="JAR85" s="18"/>
      <c r="JBE85" s="20"/>
      <c r="JBF85" s="18"/>
      <c r="JBS85" s="20"/>
      <c r="JBT85" s="18"/>
      <c r="JCG85" s="20"/>
      <c r="JCH85" s="18"/>
      <c r="JCU85" s="20"/>
      <c r="JCV85" s="18"/>
      <c r="JDI85" s="20"/>
      <c r="JDJ85" s="18"/>
      <c r="JDW85" s="20"/>
      <c r="JDX85" s="18"/>
      <c r="JEK85" s="20"/>
      <c r="JEL85" s="18"/>
      <c r="JEY85" s="20"/>
      <c r="JEZ85" s="18"/>
      <c r="JFM85" s="20"/>
      <c r="JFN85" s="18"/>
      <c r="JGA85" s="20"/>
      <c r="JGB85" s="18"/>
      <c r="JGO85" s="20"/>
      <c r="JGP85" s="18"/>
      <c r="JHC85" s="20"/>
      <c r="JHD85" s="18"/>
      <c r="JHQ85" s="20"/>
      <c r="JHR85" s="18"/>
      <c r="JIE85" s="20"/>
      <c r="JIF85" s="18"/>
      <c r="JIS85" s="20"/>
      <c r="JIT85" s="18"/>
      <c r="JJG85" s="20"/>
      <c r="JJH85" s="18"/>
      <c r="JJU85" s="20"/>
      <c r="JJV85" s="18"/>
      <c r="JKI85" s="20"/>
      <c r="JKJ85" s="18"/>
      <c r="JKW85" s="20"/>
      <c r="JKX85" s="18"/>
      <c r="JLK85" s="20"/>
      <c r="JLL85" s="18"/>
      <c r="JLY85" s="20"/>
      <c r="JLZ85" s="18"/>
      <c r="JMM85" s="20"/>
      <c r="JMN85" s="18"/>
      <c r="JNA85" s="20"/>
      <c r="JNB85" s="18"/>
      <c r="JNO85" s="20"/>
      <c r="JNP85" s="18"/>
      <c r="JOC85" s="20"/>
      <c r="JOD85" s="18"/>
      <c r="JOQ85" s="20"/>
      <c r="JOR85" s="18"/>
      <c r="JPE85" s="20"/>
      <c r="JPF85" s="18"/>
      <c r="JPS85" s="20"/>
      <c r="JPT85" s="18"/>
      <c r="JQG85" s="20"/>
      <c r="JQH85" s="18"/>
      <c r="JQU85" s="20"/>
      <c r="JQV85" s="18"/>
      <c r="JRI85" s="20"/>
      <c r="JRJ85" s="18"/>
      <c r="JRW85" s="20"/>
      <c r="JRX85" s="18"/>
      <c r="JSK85" s="20"/>
      <c r="JSL85" s="18"/>
      <c r="JSY85" s="20"/>
      <c r="JSZ85" s="18"/>
      <c r="JTM85" s="20"/>
      <c r="JTN85" s="18"/>
      <c r="JUA85" s="20"/>
      <c r="JUB85" s="18"/>
      <c r="JUO85" s="20"/>
      <c r="JUP85" s="18"/>
      <c r="JVC85" s="20"/>
      <c r="JVD85" s="18"/>
      <c r="JVQ85" s="20"/>
      <c r="JVR85" s="18"/>
      <c r="JWE85" s="20"/>
      <c r="JWF85" s="18"/>
      <c r="JWS85" s="20"/>
      <c r="JWT85" s="18"/>
      <c r="JXG85" s="20"/>
      <c r="JXH85" s="18"/>
      <c r="JXU85" s="20"/>
      <c r="JXV85" s="18"/>
      <c r="JYI85" s="20"/>
      <c r="JYJ85" s="18"/>
      <c r="JYW85" s="20"/>
      <c r="JYX85" s="18"/>
      <c r="JZK85" s="20"/>
      <c r="JZL85" s="18"/>
      <c r="JZY85" s="20"/>
      <c r="JZZ85" s="18"/>
      <c r="KAM85" s="20"/>
      <c r="KAN85" s="18"/>
      <c r="KBA85" s="20"/>
      <c r="KBB85" s="18"/>
      <c r="KBO85" s="20"/>
      <c r="KBP85" s="18"/>
      <c r="KCC85" s="20"/>
      <c r="KCD85" s="18"/>
      <c r="KCQ85" s="20"/>
      <c r="KCR85" s="18"/>
      <c r="KDE85" s="20"/>
      <c r="KDF85" s="18"/>
      <c r="KDS85" s="20"/>
      <c r="KDT85" s="18"/>
      <c r="KEG85" s="20"/>
      <c r="KEH85" s="18"/>
      <c r="KEU85" s="20"/>
      <c r="KEV85" s="18"/>
      <c r="KFI85" s="20"/>
      <c r="KFJ85" s="18"/>
      <c r="KFW85" s="20"/>
      <c r="KFX85" s="18"/>
      <c r="KGK85" s="20"/>
      <c r="KGL85" s="18"/>
      <c r="KGY85" s="20"/>
      <c r="KGZ85" s="18"/>
      <c r="KHM85" s="20"/>
      <c r="KHN85" s="18"/>
      <c r="KIA85" s="20"/>
      <c r="KIB85" s="18"/>
      <c r="KIO85" s="20"/>
      <c r="KIP85" s="18"/>
      <c r="KJC85" s="20"/>
      <c r="KJD85" s="18"/>
      <c r="KJQ85" s="20"/>
      <c r="KJR85" s="18"/>
      <c r="KKE85" s="20"/>
      <c r="KKF85" s="18"/>
      <c r="KKS85" s="20"/>
      <c r="KKT85" s="18"/>
      <c r="KLG85" s="20"/>
      <c r="KLH85" s="18"/>
      <c r="KLU85" s="20"/>
      <c r="KLV85" s="18"/>
      <c r="KMI85" s="20"/>
      <c r="KMJ85" s="18"/>
      <c r="KMW85" s="20"/>
      <c r="KMX85" s="18"/>
      <c r="KNK85" s="20"/>
      <c r="KNL85" s="18"/>
      <c r="KNY85" s="20"/>
      <c r="KNZ85" s="18"/>
      <c r="KOM85" s="20"/>
      <c r="KON85" s="18"/>
      <c r="KPA85" s="20"/>
      <c r="KPB85" s="18"/>
      <c r="KPO85" s="20"/>
      <c r="KPP85" s="18"/>
      <c r="KQC85" s="20"/>
      <c r="KQD85" s="18"/>
      <c r="KQQ85" s="20"/>
      <c r="KQR85" s="18"/>
      <c r="KRE85" s="20"/>
      <c r="KRF85" s="18"/>
      <c r="KRS85" s="20"/>
      <c r="KRT85" s="18"/>
      <c r="KSG85" s="20"/>
      <c r="KSH85" s="18"/>
      <c r="KSU85" s="20"/>
      <c r="KSV85" s="18"/>
      <c r="KTI85" s="20"/>
      <c r="KTJ85" s="18"/>
      <c r="KTW85" s="20"/>
      <c r="KTX85" s="18"/>
      <c r="KUK85" s="20"/>
      <c r="KUL85" s="18"/>
      <c r="KUY85" s="20"/>
      <c r="KUZ85" s="18"/>
      <c r="KVM85" s="20"/>
      <c r="KVN85" s="18"/>
      <c r="KWA85" s="20"/>
      <c r="KWB85" s="18"/>
      <c r="KWO85" s="20"/>
      <c r="KWP85" s="18"/>
      <c r="KXC85" s="20"/>
      <c r="KXD85" s="18"/>
      <c r="KXQ85" s="20"/>
      <c r="KXR85" s="18"/>
      <c r="KYE85" s="20"/>
      <c r="KYF85" s="18"/>
      <c r="KYS85" s="20"/>
      <c r="KYT85" s="18"/>
      <c r="KZG85" s="20"/>
      <c r="KZH85" s="18"/>
      <c r="KZU85" s="20"/>
      <c r="KZV85" s="18"/>
      <c r="LAI85" s="20"/>
      <c r="LAJ85" s="18"/>
      <c r="LAW85" s="20"/>
      <c r="LAX85" s="18"/>
      <c r="LBK85" s="20"/>
      <c r="LBL85" s="18"/>
      <c r="LBY85" s="20"/>
      <c r="LBZ85" s="18"/>
      <c r="LCM85" s="20"/>
      <c r="LCN85" s="18"/>
      <c r="LDA85" s="20"/>
      <c r="LDB85" s="18"/>
      <c r="LDO85" s="20"/>
      <c r="LDP85" s="18"/>
      <c r="LEC85" s="20"/>
      <c r="LED85" s="18"/>
      <c r="LEQ85" s="20"/>
      <c r="LER85" s="18"/>
      <c r="LFE85" s="20"/>
      <c r="LFF85" s="18"/>
      <c r="LFS85" s="20"/>
      <c r="LFT85" s="18"/>
      <c r="LGG85" s="20"/>
      <c r="LGH85" s="18"/>
      <c r="LGU85" s="20"/>
      <c r="LGV85" s="18"/>
      <c r="LHI85" s="20"/>
      <c r="LHJ85" s="18"/>
      <c r="LHW85" s="20"/>
      <c r="LHX85" s="18"/>
      <c r="LIK85" s="20"/>
      <c r="LIL85" s="18"/>
      <c r="LIY85" s="20"/>
      <c r="LIZ85" s="18"/>
      <c r="LJM85" s="20"/>
      <c r="LJN85" s="18"/>
      <c r="LKA85" s="20"/>
      <c r="LKB85" s="18"/>
      <c r="LKO85" s="20"/>
      <c r="LKP85" s="18"/>
      <c r="LLC85" s="20"/>
      <c r="LLD85" s="18"/>
      <c r="LLQ85" s="20"/>
      <c r="LLR85" s="18"/>
      <c r="LME85" s="20"/>
      <c r="LMF85" s="18"/>
      <c r="LMS85" s="20"/>
      <c r="LMT85" s="18"/>
      <c r="LNG85" s="20"/>
      <c r="LNH85" s="18"/>
      <c r="LNU85" s="20"/>
      <c r="LNV85" s="18"/>
      <c r="LOI85" s="20"/>
      <c r="LOJ85" s="18"/>
      <c r="LOW85" s="20"/>
      <c r="LOX85" s="18"/>
      <c r="LPK85" s="20"/>
      <c r="LPL85" s="18"/>
      <c r="LPY85" s="20"/>
      <c r="LPZ85" s="18"/>
      <c r="LQM85" s="20"/>
      <c r="LQN85" s="18"/>
      <c r="LRA85" s="20"/>
      <c r="LRB85" s="18"/>
      <c r="LRO85" s="20"/>
      <c r="LRP85" s="18"/>
      <c r="LSC85" s="20"/>
      <c r="LSD85" s="18"/>
      <c r="LSQ85" s="20"/>
      <c r="LSR85" s="18"/>
      <c r="LTE85" s="20"/>
      <c r="LTF85" s="18"/>
      <c r="LTS85" s="20"/>
      <c r="LTT85" s="18"/>
      <c r="LUG85" s="20"/>
      <c r="LUH85" s="18"/>
      <c r="LUU85" s="20"/>
      <c r="LUV85" s="18"/>
      <c r="LVI85" s="20"/>
      <c r="LVJ85" s="18"/>
      <c r="LVW85" s="20"/>
      <c r="LVX85" s="18"/>
      <c r="LWK85" s="20"/>
      <c r="LWL85" s="18"/>
      <c r="LWY85" s="20"/>
      <c r="LWZ85" s="18"/>
      <c r="LXM85" s="20"/>
      <c r="LXN85" s="18"/>
      <c r="LYA85" s="20"/>
      <c r="LYB85" s="18"/>
      <c r="LYO85" s="20"/>
      <c r="LYP85" s="18"/>
      <c r="LZC85" s="20"/>
      <c r="LZD85" s="18"/>
      <c r="LZQ85" s="20"/>
      <c r="LZR85" s="18"/>
      <c r="MAE85" s="20"/>
      <c r="MAF85" s="18"/>
      <c r="MAS85" s="20"/>
      <c r="MAT85" s="18"/>
      <c r="MBG85" s="20"/>
      <c r="MBH85" s="18"/>
      <c r="MBU85" s="20"/>
      <c r="MBV85" s="18"/>
      <c r="MCI85" s="20"/>
      <c r="MCJ85" s="18"/>
      <c r="MCW85" s="20"/>
      <c r="MCX85" s="18"/>
      <c r="MDK85" s="20"/>
      <c r="MDL85" s="18"/>
      <c r="MDY85" s="20"/>
      <c r="MDZ85" s="18"/>
      <c r="MEM85" s="20"/>
      <c r="MEN85" s="18"/>
      <c r="MFA85" s="20"/>
      <c r="MFB85" s="18"/>
      <c r="MFO85" s="20"/>
      <c r="MFP85" s="18"/>
      <c r="MGC85" s="20"/>
      <c r="MGD85" s="18"/>
      <c r="MGQ85" s="20"/>
      <c r="MGR85" s="18"/>
      <c r="MHE85" s="20"/>
      <c r="MHF85" s="18"/>
      <c r="MHS85" s="20"/>
      <c r="MHT85" s="18"/>
      <c r="MIG85" s="20"/>
      <c r="MIH85" s="18"/>
      <c r="MIU85" s="20"/>
      <c r="MIV85" s="18"/>
      <c r="MJI85" s="20"/>
      <c r="MJJ85" s="18"/>
      <c r="MJW85" s="20"/>
      <c r="MJX85" s="18"/>
      <c r="MKK85" s="20"/>
      <c r="MKL85" s="18"/>
      <c r="MKY85" s="20"/>
      <c r="MKZ85" s="18"/>
      <c r="MLM85" s="20"/>
      <c r="MLN85" s="18"/>
      <c r="MMA85" s="20"/>
      <c r="MMB85" s="18"/>
      <c r="MMO85" s="20"/>
      <c r="MMP85" s="18"/>
      <c r="MNC85" s="20"/>
      <c r="MND85" s="18"/>
      <c r="MNQ85" s="20"/>
      <c r="MNR85" s="18"/>
      <c r="MOE85" s="20"/>
      <c r="MOF85" s="18"/>
      <c r="MOS85" s="20"/>
      <c r="MOT85" s="18"/>
      <c r="MPG85" s="20"/>
      <c r="MPH85" s="18"/>
      <c r="MPU85" s="20"/>
      <c r="MPV85" s="18"/>
      <c r="MQI85" s="20"/>
      <c r="MQJ85" s="18"/>
      <c r="MQW85" s="20"/>
      <c r="MQX85" s="18"/>
      <c r="MRK85" s="20"/>
      <c r="MRL85" s="18"/>
      <c r="MRY85" s="20"/>
      <c r="MRZ85" s="18"/>
      <c r="MSM85" s="20"/>
      <c r="MSN85" s="18"/>
      <c r="MTA85" s="20"/>
      <c r="MTB85" s="18"/>
      <c r="MTO85" s="20"/>
      <c r="MTP85" s="18"/>
      <c r="MUC85" s="20"/>
      <c r="MUD85" s="18"/>
      <c r="MUQ85" s="20"/>
      <c r="MUR85" s="18"/>
      <c r="MVE85" s="20"/>
      <c r="MVF85" s="18"/>
      <c r="MVS85" s="20"/>
      <c r="MVT85" s="18"/>
      <c r="MWG85" s="20"/>
      <c r="MWH85" s="18"/>
      <c r="MWU85" s="20"/>
      <c r="MWV85" s="18"/>
      <c r="MXI85" s="20"/>
      <c r="MXJ85" s="18"/>
      <c r="MXW85" s="20"/>
      <c r="MXX85" s="18"/>
      <c r="MYK85" s="20"/>
      <c r="MYL85" s="18"/>
      <c r="MYY85" s="20"/>
      <c r="MYZ85" s="18"/>
      <c r="MZM85" s="20"/>
      <c r="MZN85" s="18"/>
      <c r="NAA85" s="20"/>
      <c r="NAB85" s="18"/>
      <c r="NAO85" s="20"/>
      <c r="NAP85" s="18"/>
      <c r="NBC85" s="20"/>
      <c r="NBD85" s="18"/>
      <c r="NBQ85" s="20"/>
      <c r="NBR85" s="18"/>
      <c r="NCE85" s="20"/>
      <c r="NCF85" s="18"/>
      <c r="NCS85" s="20"/>
      <c r="NCT85" s="18"/>
      <c r="NDG85" s="20"/>
      <c r="NDH85" s="18"/>
      <c r="NDU85" s="20"/>
      <c r="NDV85" s="18"/>
      <c r="NEI85" s="20"/>
      <c r="NEJ85" s="18"/>
      <c r="NEW85" s="20"/>
      <c r="NEX85" s="18"/>
      <c r="NFK85" s="20"/>
      <c r="NFL85" s="18"/>
      <c r="NFY85" s="20"/>
      <c r="NFZ85" s="18"/>
      <c r="NGM85" s="20"/>
      <c r="NGN85" s="18"/>
      <c r="NHA85" s="20"/>
      <c r="NHB85" s="18"/>
      <c r="NHO85" s="20"/>
      <c r="NHP85" s="18"/>
      <c r="NIC85" s="20"/>
      <c r="NID85" s="18"/>
      <c r="NIQ85" s="20"/>
      <c r="NIR85" s="18"/>
      <c r="NJE85" s="20"/>
      <c r="NJF85" s="18"/>
      <c r="NJS85" s="20"/>
      <c r="NJT85" s="18"/>
      <c r="NKG85" s="20"/>
      <c r="NKH85" s="18"/>
      <c r="NKU85" s="20"/>
      <c r="NKV85" s="18"/>
      <c r="NLI85" s="20"/>
      <c r="NLJ85" s="18"/>
      <c r="NLW85" s="20"/>
      <c r="NLX85" s="18"/>
      <c r="NMK85" s="20"/>
      <c r="NML85" s="18"/>
      <c r="NMY85" s="20"/>
      <c r="NMZ85" s="18"/>
      <c r="NNM85" s="20"/>
      <c r="NNN85" s="18"/>
      <c r="NOA85" s="20"/>
      <c r="NOB85" s="18"/>
      <c r="NOO85" s="20"/>
      <c r="NOP85" s="18"/>
      <c r="NPC85" s="20"/>
      <c r="NPD85" s="18"/>
      <c r="NPQ85" s="20"/>
      <c r="NPR85" s="18"/>
      <c r="NQE85" s="20"/>
      <c r="NQF85" s="18"/>
      <c r="NQS85" s="20"/>
      <c r="NQT85" s="18"/>
      <c r="NRG85" s="20"/>
      <c r="NRH85" s="18"/>
      <c r="NRU85" s="20"/>
      <c r="NRV85" s="18"/>
      <c r="NSI85" s="20"/>
      <c r="NSJ85" s="18"/>
      <c r="NSW85" s="20"/>
      <c r="NSX85" s="18"/>
      <c r="NTK85" s="20"/>
      <c r="NTL85" s="18"/>
      <c r="NTY85" s="20"/>
      <c r="NTZ85" s="18"/>
      <c r="NUM85" s="20"/>
      <c r="NUN85" s="18"/>
      <c r="NVA85" s="20"/>
      <c r="NVB85" s="18"/>
      <c r="NVO85" s="20"/>
      <c r="NVP85" s="18"/>
      <c r="NWC85" s="20"/>
      <c r="NWD85" s="18"/>
      <c r="NWQ85" s="20"/>
      <c r="NWR85" s="18"/>
      <c r="NXE85" s="20"/>
      <c r="NXF85" s="18"/>
      <c r="NXS85" s="20"/>
      <c r="NXT85" s="18"/>
      <c r="NYG85" s="20"/>
      <c r="NYH85" s="18"/>
      <c r="NYU85" s="20"/>
      <c r="NYV85" s="18"/>
      <c r="NZI85" s="20"/>
      <c r="NZJ85" s="18"/>
      <c r="NZW85" s="20"/>
      <c r="NZX85" s="18"/>
      <c r="OAK85" s="20"/>
      <c r="OAL85" s="18"/>
      <c r="OAY85" s="20"/>
      <c r="OAZ85" s="18"/>
      <c r="OBM85" s="20"/>
      <c r="OBN85" s="18"/>
      <c r="OCA85" s="20"/>
      <c r="OCB85" s="18"/>
      <c r="OCO85" s="20"/>
      <c r="OCP85" s="18"/>
      <c r="ODC85" s="20"/>
      <c r="ODD85" s="18"/>
      <c r="ODQ85" s="20"/>
      <c r="ODR85" s="18"/>
      <c r="OEE85" s="20"/>
      <c r="OEF85" s="18"/>
      <c r="OES85" s="20"/>
      <c r="OET85" s="18"/>
      <c r="OFG85" s="20"/>
      <c r="OFH85" s="18"/>
      <c r="OFU85" s="20"/>
      <c r="OFV85" s="18"/>
      <c r="OGI85" s="20"/>
      <c r="OGJ85" s="18"/>
      <c r="OGW85" s="20"/>
      <c r="OGX85" s="18"/>
      <c r="OHK85" s="20"/>
      <c r="OHL85" s="18"/>
      <c r="OHY85" s="20"/>
      <c r="OHZ85" s="18"/>
      <c r="OIM85" s="20"/>
      <c r="OIN85" s="18"/>
      <c r="OJA85" s="20"/>
      <c r="OJB85" s="18"/>
      <c r="OJO85" s="20"/>
      <c r="OJP85" s="18"/>
      <c r="OKC85" s="20"/>
      <c r="OKD85" s="18"/>
      <c r="OKQ85" s="20"/>
      <c r="OKR85" s="18"/>
      <c r="OLE85" s="20"/>
      <c r="OLF85" s="18"/>
      <c r="OLS85" s="20"/>
      <c r="OLT85" s="18"/>
      <c r="OMG85" s="20"/>
      <c r="OMH85" s="18"/>
      <c r="OMU85" s="20"/>
      <c r="OMV85" s="18"/>
      <c r="ONI85" s="20"/>
      <c r="ONJ85" s="18"/>
      <c r="ONW85" s="20"/>
      <c r="ONX85" s="18"/>
      <c r="OOK85" s="20"/>
      <c r="OOL85" s="18"/>
      <c r="OOY85" s="20"/>
      <c r="OOZ85" s="18"/>
      <c r="OPM85" s="20"/>
      <c r="OPN85" s="18"/>
      <c r="OQA85" s="20"/>
      <c r="OQB85" s="18"/>
      <c r="OQO85" s="20"/>
      <c r="OQP85" s="18"/>
      <c r="ORC85" s="20"/>
      <c r="ORD85" s="18"/>
      <c r="ORQ85" s="20"/>
      <c r="ORR85" s="18"/>
      <c r="OSE85" s="20"/>
      <c r="OSF85" s="18"/>
      <c r="OSS85" s="20"/>
      <c r="OST85" s="18"/>
      <c r="OTG85" s="20"/>
      <c r="OTH85" s="18"/>
      <c r="OTU85" s="20"/>
      <c r="OTV85" s="18"/>
      <c r="OUI85" s="20"/>
      <c r="OUJ85" s="18"/>
      <c r="OUW85" s="20"/>
      <c r="OUX85" s="18"/>
      <c r="OVK85" s="20"/>
      <c r="OVL85" s="18"/>
      <c r="OVY85" s="20"/>
      <c r="OVZ85" s="18"/>
      <c r="OWM85" s="20"/>
      <c r="OWN85" s="18"/>
      <c r="OXA85" s="20"/>
      <c r="OXB85" s="18"/>
      <c r="OXO85" s="20"/>
      <c r="OXP85" s="18"/>
      <c r="OYC85" s="20"/>
      <c r="OYD85" s="18"/>
      <c r="OYQ85" s="20"/>
      <c r="OYR85" s="18"/>
      <c r="OZE85" s="20"/>
      <c r="OZF85" s="18"/>
      <c r="OZS85" s="20"/>
      <c r="OZT85" s="18"/>
      <c r="PAG85" s="20"/>
      <c r="PAH85" s="18"/>
      <c r="PAU85" s="20"/>
      <c r="PAV85" s="18"/>
      <c r="PBI85" s="20"/>
      <c r="PBJ85" s="18"/>
      <c r="PBW85" s="20"/>
      <c r="PBX85" s="18"/>
      <c r="PCK85" s="20"/>
      <c r="PCL85" s="18"/>
      <c r="PCY85" s="20"/>
      <c r="PCZ85" s="18"/>
      <c r="PDM85" s="20"/>
      <c r="PDN85" s="18"/>
      <c r="PEA85" s="20"/>
      <c r="PEB85" s="18"/>
      <c r="PEO85" s="20"/>
      <c r="PEP85" s="18"/>
      <c r="PFC85" s="20"/>
      <c r="PFD85" s="18"/>
      <c r="PFQ85" s="20"/>
      <c r="PFR85" s="18"/>
      <c r="PGE85" s="20"/>
      <c r="PGF85" s="18"/>
      <c r="PGS85" s="20"/>
      <c r="PGT85" s="18"/>
      <c r="PHG85" s="20"/>
      <c r="PHH85" s="18"/>
      <c r="PHU85" s="20"/>
      <c r="PHV85" s="18"/>
      <c r="PII85" s="20"/>
      <c r="PIJ85" s="18"/>
      <c r="PIW85" s="20"/>
      <c r="PIX85" s="18"/>
      <c r="PJK85" s="20"/>
      <c r="PJL85" s="18"/>
      <c r="PJY85" s="20"/>
      <c r="PJZ85" s="18"/>
      <c r="PKM85" s="20"/>
      <c r="PKN85" s="18"/>
      <c r="PLA85" s="20"/>
      <c r="PLB85" s="18"/>
      <c r="PLO85" s="20"/>
      <c r="PLP85" s="18"/>
      <c r="PMC85" s="20"/>
      <c r="PMD85" s="18"/>
      <c r="PMQ85" s="20"/>
      <c r="PMR85" s="18"/>
      <c r="PNE85" s="20"/>
      <c r="PNF85" s="18"/>
      <c r="PNS85" s="20"/>
      <c r="PNT85" s="18"/>
      <c r="POG85" s="20"/>
      <c r="POH85" s="18"/>
      <c r="POU85" s="20"/>
      <c r="POV85" s="18"/>
      <c r="PPI85" s="20"/>
      <c r="PPJ85" s="18"/>
      <c r="PPW85" s="20"/>
      <c r="PPX85" s="18"/>
      <c r="PQK85" s="20"/>
      <c r="PQL85" s="18"/>
      <c r="PQY85" s="20"/>
      <c r="PQZ85" s="18"/>
      <c r="PRM85" s="20"/>
      <c r="PRN85" s="18"/>
      <c r="PSA85" s="20"/>
      <c r="PSB85" s="18"/>
      <c r="PSO85" s="20"/>
      <c r="PSP85" s="18"/>
      <c r="PTC85" s="20"/>
      <c r="PTD85" s="18"/>
      <c r="PTQ85" s="20"/>
      <c r="PTR85" s="18"/>
      <c r="PUE85" s="20"/>
      <c r="PUF85" s="18"/>
      <c r="PUS85" s="20"/>
      <c r="PUT85" s="18"/>
      <c r="PVG85" s="20"/>
      <c r="PVH85" s="18"/>
      <c r="PVU85" s="20"/>
      <c r="PVV85" s="18"/>
      <c r="PWI85" s="20"/>
      <c r="PWJ85" s="18"/>
      <c r="PWW85" s="20"/>
      <c r="PWX85" s="18"/>
      <c r="PXK85" s="20"/>
      <c r="PXL85" s="18"/>
      <c r="PXY85" s="20"/>
      <c r="PXZ85" s="18"/>
      <c r="PYM85" s="20"/>
      <c r="PYN85" s="18"/>
      <c r="PZA85" s="20"/>
      <c r="PZB85" s="18"/>
      <c r="PZO85" s="20"/>
      <c r="PZP85" s="18"/>
      <c r="QAC85" s="20"/>
      <c r="QAD85" s="18"/>
      <c r="QAQ85" s="20"/>
      <c r="QAR85" s="18"/>
      <c r="QBE85" s="20"/>
      <c r="QBF85" s="18"/>
      <c r="QBS85" s="20"/>
      <c r="QBT85" s="18"/>
      <c r="QCG85" s="20"/>
      <c r="QCH85" s="18"/>
      <c r="QCU85" s="20"/>
      <c r="QCV85" s="18"/>
      <c r="QDI85" s="20"/>
      <c r="QDJ85" s="18"/>
      <c r="QDW85" s="20"/>
      <c r="QDX85" s="18"/>
      <c r="QEK85" s="20"/>
      <c r="QEL85" s="18"/>
      <c r="QEY85" s="20"/>
      <c r="QEZ85" s="18"/>
      <c r="QFM85" s="20"/>
      <c r="QFN85" s="18"/>
      <c r="QGA85" s="20"/>
      <c r="QGB85" s="18"/>
      <c r="QGO85" s="20"/>
      <c r="QGP85" s="18"/>
      <c r="QHC85" s="20"/>
      <c r="QHD85" s="18"/>
      <c r="QHQ85" s="20"/>
      <c r="QHR85" s="18"/>
      <c r="QIE85" s="20"/>
      <c r="QIF85" s="18"/>
      <c r="QIS85" s="20"/>
      <c r="QIT85" s="18"/>
      <c r="QJG85" s="20"/>
      <c r="QJH85" s="18"/>
      <c r="QJU85" s="20"/>
      <c r="QJV85" s="18"/>
      <c r="QKI85" s="20"/>
      <c r="QKJ85" s="18"/>
      <c r="QKW85" s="20"/>
      <c r="QKX85" s="18"/>
      <c r="QLK85" s="20"/>
      <c r="QLL85" s="18"/>
      <c r="QLY85" s="20"/>
      <c r="QLZ85" s="18"/>
      <c r="QMM85" s="20"/>
      <c r="QMN85" s="18"/>
      <c r="QNA85" s="20"/>
      <c r="QNB85" s="18"/>
      <c r="QNO85" s="20"/>
      <c r="QNP85" s="18"/>
      <c r="QOC85" s="20"/>
      <c r="QOD85" s="18"/>
      <c r="QOQ85" s="20"/>
      <c r="QOR85" s="18"/>
      <c r="QPE85" s="20"/>
      <c r="QPF85" s="18"/>
      <c r="QPS85" s="20"/>
      <c r="QPT85" s="18"/>
      <c r="QQG85" s="20"/>
      <c r="QQH85" s="18"/>
      <c r="QQU85" s="20"/>
      <c r="QQV85" s="18"/>
      <c r="QRI85" s="20"/>
      <c r="QRJ85" s="18"/>
      <c r="QRW85" s="20"/>
      <c r="QRX85" s="18"/>
      <c r="QSK85" s="20"/>
      <c r="QSL85" s="18"/>
      <c r="QSY85" s="20"/>
      <c r="QSZ85" s="18"/>
      <c r="QTM85" s="20"/>
      <c r="QTN85" s="18"/>
      <c r="QUA85" s="20"/>
      <c r="QUB85" s="18"/>
      <c r="QUO85" s="20"/>
      <c r="QUP85" s="18"/>
      <c r="QVC85" s="20"/>
      <c r="QVD85" s="18"/>
      <c r="QVQ85" s="20"/>
      <c r="QVR85" s="18"/>
      <c r="QWE85" s="20"/>
      <c r="QWF85" s="18"/>
      <c r="QWS85" s="20"/>
      <c r="QWT85" s="18"/>
      <c r="QXG85" s="20"/>
      <c r="QXH85" s="18"/>
      <c r="QXU85" s="20"/>
      <c r="QXV85" s="18"/>
      <c r="QYI85" s="20"/>
      <c r="QYJ85" s="18"/>
      <c r="QYW85" s="20"/>
      <c r="QYX85" s="18"/>
      <c r="QZK85" s="20"/>
      <c r="QZL85" s="18"/>
      <c r="QZY85" s="20"/>
      <c r="QZZ85" s="18"/>
      <c r="RAM85" s="20"/>
      <c r="RAN85" s="18"/>
      <c r="RBA85" s="20"/>
      <c r="RBB85" s="18"/>
      <c r="RBO85" s="20"/>
      <c r="RBP85" s="18"/>
      <c r="RCC85" s="20"/>
      <c r="RCD85" s="18"/>
      <c r="RCQ85" s="20"/>
      <c r="RCR85" s="18"/>
      <c r="RDE85" s="20"/>
      <c r="RDF85" s="18"/>
      <c r="RDS85" s="20"/>
      <c r="RDT85" s="18"/>
      <c r="REG85" s="20"/>
      <c r="REH85" s="18"/>
      <c r="REU85" s="20"/>
      <c r="REV85" s="18"/>
      <c r="RFI85" s="20"/>
      <c r="RFJ85" s="18"/>
      <c r="RFW85" s="20"/>
      <c r="RFX85" s="18"/>
      <c r="RGK85" s="20"/>
      <c r="RGL85" s="18"/>
      <c r="RGY85" s="20"/>
      <c r="RGZ85" s="18"/>
      <c r="RHM85" s="20"/>
      <c r="RHN85" s="18"/>
      <c r="RIA85" s="20"/>
      <c r="RIB85" s="18"/>
      <c r="RIO85" s="20"/>
      <c r="RIP85" s="18"/>
      <c r="RJC85" s="20"/>
      <c r="RJD85" s="18"/>
      <c r="RJQ85" s="20"/>
      <c r="RJR85" s="18"/>
      <c r="RKE85" s="20"/>
      <c r="RKF85" s="18"/>
      <c r="RKS85" s="20"/>
      <c r="RKT85" s="18"/>
      <c r="RLG85" s="20"/>
      <c r="RLH85" s="18"/>
      <c r="RLU85" s="20"/>
      <c r="RLV85" s="18"/>
      <c r="RMI85" s="20"/>
      <c r="RMJ85" s="18"/>
      <c r="RMW85" s="20"/>
      <c r="RMX85" s="18"/>
      <c r="RNK85" s="20"/>
      <c r="RNL85" s="18"/>
      <c r="RNY85" s="20"/>
      <c r="RNZ85" s="18"/>
      <c r="ROM85" s="20"/>
      <c r="RON85" s="18"/>
      <c r="RPA85" s="20"/>
      <c r="RPB85" s="18"/>
      <c r="RPO85" s="20"/>
      <c r="RPP85" s="18"/>
      <c r="RQC85" s="20"/>
      <c r="RQD85" s="18"/>
      <c r="RQQ85" s="20"/>
      <c r="RQR85" s="18"/>
      <c r="RRE85" s="20"/>
      <c r="RRF85" s="18"/>
      <c r="RRS85" s="20"/>
      <c r="RRT85" s="18"/>
      <c r="RSG85" s="20"/>
      <c r="RSH85" s="18"/>
      <c r="RSU85" s="20"/>
      <c r="RSV85" s="18"/>
      <c r="RTI85" s="20"/>
      <c r="RTJ85" s="18"/>
      <c r="RTW85" s="20"/>
      <c r="RTX85" s="18"/>
      <c r="RUK85" s="20"/>
      <c r="RUL85" s="18"/>
      <c r="RUY85" s="20"/>
      <c r="RUZ85" s="18"/>
      <c r="RVM85" s="20"/>
      <c r="RVN85" s="18"/>
      <c r="RWA85" s="20"/>
      <c r="RWB85" s="18"/>
      <c r="RWO85" s="20"/>
      <c r="RWP85" s="18"/>
      <c r="RXC85" s="20"/>
      <c r="RXD85" s="18"/>
      <c r="RXQ85" s="20"/>
      <c r="RXR85" s="18"/>
      <c r="RYE85" s="20"/>
      <c r="RYF85" s="18"/>
      <c r="RYS85" s="20"/>
      <c r="RYT85" s="18"/>
      <c r="RZG85" s="20"/>
      <c r="RZH85" s="18"/>
      <c r="RZU85" s="20"/>
      <c r="RZV85" s="18"/>
      <c r="SAI85" s="20"/>
      <c r="SAJ85" s="18"/>
      <c r="SAW85" s="20"/>
      <c r="SAX85" s="18"/>
      <c r="SBK85" s="20"/>
      <c r="SBL85" s="18"/>
      <c r="SBY85" s="20"/>
      <c r="SBZ85" s="18"/>
      <c r="SCM85" s="20"/>
      <c r="SCN85" s="18"/>
      <c r="SDA85" s="20"/>
      <c r="SDB85" s="18"/>
      <c r="SDO85" s="20"/>
      <c r="SDP85" s="18"/>
      <c r="SEC85" s="20"/>
      <c r="SED85" s="18"/>
      <c r="SEQ85" s="20"/>
      <c r="SER85" s="18"/>
      <c r="SFE85" s="20"/>
      <c r="SFF85" s="18"/>
      <c r="SFS85" s="20"/>
      <c r="SFT85" s="18"/>
      <c r="SGG85" s="20"/>
      <c r="SGH85" s="18"/>
      <c r="SGU85" s="20"/>
      <c r="SGV85" s="18"/>
      <c r="SHI85" s="20"/>
      <c r="SHJ85" s="18"/>
      <c r="SHW85" s="20"/>
      <c r="SHX85" s="18"/>
      <c r="SIK85" s="20"/>
      <c r="SIL85" s="18"/>
      <c r="SIY85" s="20"/>
      <c r="SIZ85" s="18"/>
      <c r="SJM85" s="20"/>
      <c r="SJN85" s="18"/>
      <c r="SKA85" s="20"/>
      <c r="SKB85" s="18"/>
      <c r="SKO85" s="20"/>
      <c r="SKP85" s="18"/>
      <c r="SLC85" s="20"/>
      <c r="SLD85" s="18"/>
      <c r="SLQ85" s="20"/>
      <c r="SLR85" s="18"/>
      <c r="SME85" s="20"/>
      <c r="SMF85" s="18"/>
      <c r="SMS85" s="20"/>
      <c r="SMT85" s="18"/>
      <c r="SNG85" s="20"/>
      <c r="SNH85" s="18"/>
      <c r="SNU85" s="20"/>
      <c r="SNV85" s="18"/>
      <c r="SOI85" s="20"/>
      <c r="SOJ85" s="18"/>
      <c r="SOW85" s="20"/>
      <c r="SOX85" s="18"/>
      <c r="SPK85" s="20"/>
      <c r="SPL85" s="18"/>
      <c r="SPY85" s="20"/>
      <c r="SPZ85" s="18"/>
      <c r="SQM85" s="20"/>
      <c r="SQN85" s="18"/>
      <c r="SRA85" s="20"/>
      <c r="SRB85" s="18"/>
      <c r="SRO85" s="20"/>
      <c r="SRP85" s="18"/>
      <c r="SSC85" s="20"/>
      <c r="SSD85" s="18"/>
      <c r="SSQ85" s="20"/>
      <c r="SSR85" s="18"/>
      <c r="STE85" s="20"/>
      <c r="STF85" s="18"/>
      <c r="STS85" s="20"/>
      <c r="STT85" s="18"/>
      <c r="SUG85" s="20"/>
      <c r="SUH85" s="18"/>
      <c r="SUU85" s="20"/>
      <c r="SUV85" s="18"/>
      <c r="SVI85" s="20"/>
      <c r="SVJ85" s="18"/>
      <c r="SVW85" s="20"/>
      <c r="SVX85" s="18"/>
      <c r="SWK85" s="20"/>
      <c r="SWL85" s="18"/>
      <c r="SWY85" s="20"/>
      <c r="SWZ85" s="18"/>
      <c r="SXM85" s="20"/>
      <c r="SXN85" s="18"/>
      <c r="SYA85" s="20"/>
      <c r="SYB85" s="18"/>
      <c r="SYO85" s="20"/>
      <c r="SYP85" s="18"/>
      <c r="SZC85" s="20"/>
      <c r="SZD85" s="18"/>
      <c r="SZQ85" s="20"/>
      <c r="SZR85" s="18"/>
      <c r="TAE85" s="20"/>
      <c r="TAF85" s="18"/>
      <c r="TAS85" s="20"/>
      <c r="TAT85" s="18"/>
      <c r="TBG85" s="20"/>
      <c r="TBH85" s="18"/>
      <c r="TBU85" s="20"/>
      <c r="TBV85" s="18"/>
      <c r="TCI85" s="20"/>
      <c r="TCJ85" s="18"/>
      <c r="TCW85" s="20"/>
      <c r="TCX85" s="18"/>
      <c r="TDK85" s="20"/>
      <c r="TDL85" s="18"/>
      <c r="TDY85" s="20"/>
      <c r="TDZ85" s="18"/>
      <c r="TEM85" s="20"/>
      <c r="TEN85" s="18"/>
      <c r="TFA85" s="20"/>
      <c r="TFB85" s="18"/>
      <c r="TFO85" s="20"/>
      <c r="TFP85" s="18"/>
      <c r="TGC85" s="20"/>
      <c r="TGD85" s="18"/>
      <c r="TGQ85" s="20"/>
      <c r="TGR85" s="18"/>
      <c r="THE85" s="20"/>
      <c r="THF85" s="18"/>
      <c r="THS85" s="20"/>
      <c r="THT85" s="18"/>
      <c r="TIG85" s="20"/>
      <c r="TIH85" s="18"/>
      <c r="TIU85" s="20"/>
      <c r="TIV85" s="18"/>
      <c r="TJI85" s="20"/>
      <c r="TJJ85" s="18"/>
      <c r="TJW85" s="20"/>
      <c r="TJX85" s="18"/>
      <c r="TKK85" s="20"/>
      <c r="TKL85" s="18"/>
      <c r="TKY85" s="20"/>
      <c r="TKZ85" s="18"/>
      <c r="TLM85" s="20"/>
      <c r="TLN85" s="18"/>
      <c r="TMA85" s="20"/>
      <c r="TMB85" s="18"/>
      <c r="TMO85" s="20"/>
      <c r="TMP85" s="18"/>
      <c r="TNC85" s="20"/>
      <c r="TND85" s="18"/>
      <c r="TNQ85" s="20"/>
      <c r="TNR85" s="18"/>
      <c r="TOE85" s="20"/>
      <c r="TOF85" s="18"/>
      <c r="TOS85" s="20"/>
      <c r="TOT85" s="18"/>
      <c r="TPG85" s="20"/>
      <c r="TPH85" s="18"/>
      <c r="TPU85" s="20"/>
      <c r="TPV85" s="18"/>
      <c r="TQI85" s="20"/>
      <c r="TQJ85" s="18"/>
      <c r="TQW85" s="20"/>
      <c r="TQX85" s="18"/>
      <c r="TRK85" s="20"/>
      <c r="TRL85" s="18"/>
      <c r="TRY85" s="20"/>
      <c r="TRZ85" s="18"/>
      <c r="TSM85" s="20"/>
      <c r="TSN85" s="18"/>
      <c r="TTA85" s="20"/>
      <c r="TTB85" s="18"/>
      <c r="TTO85" s="20"/>
      <c r="TTP85" s="18"/>
      <c r="TUC85" s="20"/>
      <c r="TUD85" s="18"/>
      <c r="TUQ85" s="20"/>
      <c r="TUR85" s="18"/>
      <c r="TVE85" s="20"/>
      <c r="TVF85" s="18"/>
      <c r="TVS85" s="20"/>
      <c r="TVT85" s="18"/>
      <c r="TWG85" s="20"/>
      <c r="TWH85" s="18"/>
      <c r="TWU85" s="20"/>
      <c r="TWV85" s="18"/>
      <c r="TXI85" s="20"/>
      <c r="TXJ85" s="18"/>
      <c r="TXW85" s="20"/>
      <c r="TXX85" s="18"/>
      <c r="TYK85" s="20"/>
      <c r="TYL85" s="18"/>
      <c r="TYY85" s="20"/>
      <c r="TYZ85" s="18"/>
      <c r="TZM85" s="20"/>
      <c r="TZN85" s="18"/>
      <c r="UAA85" s="20"/>
      <c r="UAB85" s="18"/>
      <c r="UAO85" s="20"/>
      <c r="UAP85" s="18"/>
      <c r="UBC85" s="20"/>
      <c r="UBD85" s="18"/>
      <c r="UBQ85" s="20"/>
      <c r="UBR85" s="18"/>
      <c r="UCE85" s="20"/>
      <c r="UCF85" s="18"/>
      <c r="UCS85" s="20"/>
      <c r="UCT85" s="18"/>
      <c r="UDG85" s="20"/>
      <c r="UDH85" s="18"/>
      <c r="UDU85" s="20"/>
      <c r="UDV85" s="18"/>
      <c r="UEI85" s="20"/>
      <c r="UEJ85" s="18"/>
      <c r="UEW85" s="20"/>
      <c r="UEX85" s="18"/>
      <c r="UFK85" s="20"/>
      <c r="UFL85" s="18"/>
      <c r="UFY85" s="20"/>
      <c r="UFZ85" s="18"/>
      <c r="UGM85" s="20"/>
      <c r="UGN85" s="18"/>
      <c r="UHA85" s="20"/>
      <c r="UHB85" s="18"/>
      <c r="UHO85" s="20"/>
      <c r="UHP85" s="18"/>
      <c r="UIC85" s="20"/>
      <c r="UID85" s="18"/>
      <c r="UIQ85" s="20"/>
      <c r="UIR85" s="18"/>
      <c r="UJE85" s="20"/>
      <c r="UJF85" s="18"/>
      <c r="UJS85" s="20"/>
      <c r="UJT85" s="18"/>
      <c r="UKG85" s="20"/>
      <c r="UKH85" s="18"/>
      <c r="UKU85" s="20"/>
      <c r="UKV85" s="18"/>
      <c r="ULI85" s="20"/>
      <c r="ULJ85" s="18"/>
      <c r="ULW85" s="20"/>
      <c r="ULX85" s="18"/>
      <c r="UMK85" s="20"/>
      <c r="UML85" s="18"/>
      <c r="UMY85" s="20"/>
      <c r="UMZ85" s="18"/>
      <c r="UNM85" s="20"/>
      <c r="UNN85" s="18"/>
      <c r="UOA85" s="20"/>
      <c r="UOB85" s="18"/>
      <c r="UOO85" s="20"/>
      <c r="UOP85" s="18"/>
      <c r="UPC85" s="20"/>
      <c r="UPD85" s="18"/>
      <c r="UPQ85" s="20"/>
      <c r="UPR85" s="18"/>
      <c r="UQE85" s="20"/>
      <c r="UQF85" s="18"/>
      <c r="UQS85" s="20"/>
      <c r="UQT85" s="18"/>
      <c r="URG85" s="20"/>
      <c r="URH85" s="18"/>
      <c r="URU85" s="20"/>
      <c r="URV85" s="18"/>
      <c r="USI85" s="20"/>
      <c r="USJ85" s="18"/>
      <c r="USW85" s="20"/>
      <c r="USX85" s="18"/>
      <c r="UTK85" s="20"/>
      <c r="UTL85" s="18"/>
      <c r="UTY85" s="20"/>
      <c r="UTZ85" s="18"/>
      <c r="UUM85" s="20"/>
      <c r="UUN85" s="18"/>
      <c r="UVA85" s="20"/>
      <c r="UVB85" s="18"/>
      <c r="UVO85" s="20"/>
      <c r="UVP85" s="18"/>
      <c r="UWC85" s="20"/>
      <c r="UWD85" s="18"/>
      <c r="UWQ85" s="20"/>
      <c r="UWR85" s="18"/>
      <c r="UXE85" s="20"/>
      <c r="UXF85" s="18"/>
      <c r="UXS85" s="20"/>
      <c r="UXT85" s="18"/>
      <c r="UYG85" s="20"/>
      <c r="UYH85" s="18"/>
      <c r="UYU85" s="20"/>
      <c r="UYV85" s="18"/>
      <c r="UZI85" s="20"/>
      <c r="UZJ85" s="18"/>
      <c r="UZW85" s="20"/>
      <c r="UZX85" s="18"/>
      <c r="VAK85" s="20"/>
      <c r="VAL85" s="18"/>
      <c r="VAY85" s="20"/>
      <c r="VAZ85" s="18"/>
      <c r="VBM85" s="20"/>
      <c r="VBN85" s="18"/>
      <c r="VCA85" s="20"/>
      <c r="VCB85" s="18"/>
      <c r="VCO85" s="20"/>
      <c r="VCP85" s="18"/>
      <c r="VDC85" s="20"/>
      <c r="VDD85" s="18"/>
      <c r="VDQ85" s="20"/>
      <c r="VDR85" s="18"/>
      <c r="VEE85" s="20"/>
      <c r="VEF85" s="18"/>
      <c r="VES85" s="20"/>
      <c r="VET85" s="18"/>
      <c r="VFG85" s="20"/>
      <c r="VFH85" s="18"/>
      <c r="VFU85" s="20"/>
      <c r="VFV85" s="18"/>
      <c r="VGI85" s="20"/>
      <c r="VGJ85" s="18"/>
      <c r="VGW85" s="20"/>
      <c r="VGX85" s="18"/>
      <c r="VHK85" s="20"/>
      <c r="VHL85" s="18"/>
      <c r="VHY85" s="20"/>
      <c r="VHZ85" s="18"/>
      <c r="VIM85" s="20"/>
      <c r="VIN85" s="18"/>
      <c r="VJA85" s="20"/>
      <c r="VJB85" s="18"/>
      <c r="VJO85" s="20"/>
      <c r="VJP85" s="18"/>
      <c r="VKC85" s="20"/>
      <c r="VKD85" s="18"/>
      <c r="VKQ85" s="20"/>
      <c r="VKR85" s="18"/>
      <c r="VLE85" s="20"/>
      <c r="VLF85" s="18"/>
      <c r="VLS85" s="20"/>
      <c r="VLT85" s="18"/>
      <c r="VMG85" s="20"/>
      <c r="VMH85" s="18"/>
      <c r="VMU85" s="20"/>
      <c r="VMV85" s="18"/>
      <c r="VNI85" s="20"/>
      <c r="VNJ85" s="18"/>
      <c r="VNW85" s="20"/>
      <c r="VNX85" s="18"/>
      <c r="VOK85" s="20"/>
      <c r="VOL85" s="18"/>
      <c r="VOY85" s="20"/>
      <c r="VOZ85" s="18"/>
      <c r="VPM85" s="20"/>
      <c r="VPN85" s="18"/>
      <c r="VQA85" s="20"/>
      <c r="VQB85" s="18"/>
      <c r="VQO85" s="20"/>
      <c r="VQP85" s="18"/>
      <c r="VRC85" s="20"/>
      <c r="VRD85" s="18"/>
      <c r="VRQ85" s="20"/>
      <c r="VRR85" s="18"/>
      <c r="VSE85" s="20"/>
      <c r="VSF85" s="18"/>
      <c r="VSS85" s="20"/>
      <c r="VST85" s="18"/>
      <c r="VTG85" s="20"/>
      <c r="VTH85" s="18"/>
      <c r="VTU85" s="20"/>
      <c r="VTV85" s="18"/>
      <c r="VUI85" s="20"/>
      <c r="VUJ85" s="18"/>
      <c r="VUW85" s="20"/>
      <c r="VUX85" s="18"/>
      <c r="VVK85" s="20"/>
      <c r="VVL85" s="18"/>
      <c r="VVY85" s="20"/>
      <c r="VVZ85" s="18"/>
      <c r="VWM85" s="20"/>
      <c r="VWN85" s="18"/>
      <c r="VXA85" s="20"/>
      <c r="VXB85" s="18"/>
      <c r="VXO85" s="20"/>
      <c r="VXP85" s="18"/>
      <c r="VYC85" s="20"/>
      <c r="VYD85" s="18"/>
      <c r="VYQ85" s="20"/>
      <c r="VYR85" s="18"/>
      <c r="VZE85" s="20"/>
      <c r="VZF85" s="18"/>
      <c r="VZS85" s="20"/>
      <c r="VZT85" s="18"/>
      <c r="WAG85" s="20"/>
      <c r="WAH85" s="18"/>
      <c r="WAU85" s="20"/>
      <c r="WAV85" s="18"/>
      <c r="WBI85" s="20"/>
      <c r="WBJ85" s="18"/>
      <c r="WBW85" s="20"/>
      <c r="WBX85" s="18"/>
      <c r="WCK85" s="20"/>
      <c r="WCL85" s="18"/>
      <c r="WCY85" s="20"/>
      <c r="WCZ85" s="18"/>
      <c r="WDM85" s="20"/>
      <c r="WDN85" s="18"/>
      <c r="WEA85" s="20"/>
      <c r="WEB85" s="18"/>
      <c r="WEO85" s="20"/>
      <c r="WEP85" s="18"/>
      <c r="WFC85" s="20"/>
      <c r="WFD85" s="18"/>
      <c r="WFQ85" s="20"/>
      <c r="WFR85" s="18"/>
      <c r="WGE85" s="20"/>
      <c r="WGF85" s="18"/>
      <c r="WGS85" s="20"/>
      <c r="WGT85" s="18"/>
      <c r="WHG85" s="20"/>
      <c r="WHH85" s="18"/>
      <c r="WHU85" s="20"/>
      <c r="WHV85" s="18"/>
      <c r="WII85" s="20"/>
      <c r="WIJ85" s="18"/>
      <c r="WIW85" s="20"/>
      <c r="WIX85" s="18"/>
      <c r="WJK85" s="20"/>
      <c r="WJL85" s="18"/>
      <c r="WJY85" s="20"/>
      <c r="WJZ85" s="18"/>
      <c r="WKM85" s="20"/>
      <c r="WKN85" s="18"/>
      <c r="WLA85" s="20"/>
      <c r="WLB85" s="18"/>
      <c r="WLO85" s="20"/>
      <c r="WLP85" s="18"/>
      <c r="WMC85" s="20"/>
      <c r="WMD85" s="18"/>
      <c r="WMQ85" s="20"/>
      <c r="WMR85" s="18"/>
      <c r="WNE85" s="20"/>
      <c r="WNF85" s="18"/>
      <c r="WNS85" s="20"/>
      <c r="WNT85" s="18"/>
      <c r="WOG85" s="20"/>
      <c r="WOH85" s="18"/>
      <c r="WOU85" s="20"/>
      <c r="WOV85" s="18"/>
      <c r="WPI85" s="20"/>
      <c r="WPJ85" s="18"/>
      <c r="WPW85" s="20"/>
      <c r="WPX85" s="18"/>
      <c r="WQK85" s="20"/>
      <c r="WQL85" s="18"/>
      <c r="WQY85" s="20"/>
      <c r="WQZ85" s="18"/>
      <c r="WRM85" s="20"/>
      <c r="WRN85" s="18"/>
      <c r="WSA85" s="20"/>
      <c r="WSB85" s="18"/>
      <c r="WSO85" s="20"/>
      <c r="WSP85" s="18"/>
      <c r="WTC85" s="20"/>
      <c r="WTD85" s="18"/>
      <c r="WTQ85" s="20"/>
      <c r="WTR85" s="18"/>
      <c r="WUE85" s="20"/>
      <c r="WUF85" s="18"/>
      <c r="WUS85" s="20"/>
      <c r="WUT85" s="18"/>
      <c r="WVG85" s="20"/>
      <c r="WVH85" s="18"/>
      <c r="WVU85" s="20"/>
      <c r="WVV85" s="18"/>
      <c r="WWI85" s="20"/>
      <c r="WWJ85" s="18"/>
      <c r="WWW85" s="20"/>
      <c r="WWX85" s="18"/>
      <c r="WXK85" s="20"/>
      <c r="WXL85" s="18"/>
      <c r="WXY85" s="20"/>
      <c r="WXZ85" s="18"/>
      <c r="WYM85" s="20"/>
      <c r="WYN85" s="18"/>
      <c r="WZA85" s="20"/>
      <c r="WZB85" s="18"/>
      <c r="WZO85" s="20"/>
      <c r="WZP85" s="18"/>
      <c r="XAC85" s="20"/>
      <c r="XAD85" s="18"/>
      <c r="XAQ85" s="20"/>
      <c r="XAR85" s="18"/>
      <c r="XBE85" s="20"/>
      <c r="XBF85" s="18"/>
      <c r="XBS85" s="20"/>
      <c r="XBT85" s="18"/>
      <c r="XCG85" s="20"/>
      <c r="XCH85" s="18"/>
      <c r="XCU85" s="20"/>
      <c r="XCV85" s="18"/>
      <c r="XDI85" s="20"/>
      <c r="XDJ85" s="18"/>
      <c r="XDW85" s="20"/>
      <c r="XDX85" s="18"/>
      <c r="XEK85" s="20"/>
      <c r="XEL85" s="18"/>
      <c r="XEY85" s="20"/>
      <c r="XEZ85" s="18"/>
    </row>
    <row r="86" spans="1:1022 1035:2044 2057:3066 3079:4088 4101:5110 5123:6132 6145:7168 7181:8190 8203:9212 9225:10234 10247:11256 11269:12278 12291:13300 13313:14336 14349:15358 15371:16380" ht="21.5" thickBot="1" x14ac:dyDescent="0.35">
      <c r="A86" s="18" t="s">
        <v>67</v>
      </c>
      <c r="B86" s="41" t="s">
        <v>0</v>
      </c>
      <c r="C86" s="41" t="s">
        <v>1</v>
      </c>
      <c r="D86" s="41" t="s">
        <v>2</v>
      </c>
      <c r="E86" s="41" t="s">
        <v>3</v>
      </c>
      <c r="F86" s="41" t="s">
        <v>4</v>
      </c>
      <c r="G86" s="41" t="s">
        <v>5</v>
      </c>
      <c r="H86" s="41" t="s">
        <v>6</v>
      </c>
      <c r="I86" s="41" t="s">
        <v>7</v>
      </c>
      <c r="J86" s="41" t="s">
        <v>8</v>
      </c>
      <c r="K86" s="41" t="s">
        <v>9</v>
      </c>
      <c r="L86" s="41" t="s">
        <v>10</v>
      </c>
      <c r="M86" s="41" t="s">
        <v>11</v>
      </c>
      <c r="N86" s="42" t="s">
        <v>12</v>
      </c>
    </row>
    <row r="87" spans="1:1022 1035:2044 2057:3066 3079:4088 4101:5110 5123:6132 6145:7168 7181:8190 8203:9212 9225:10234 10247:11256 11269:12278 12291:13300 13313:14336 14349:15358 15371:16380" x14ac:dyDescent="0.3">
      <c r="A87" s="46" t="s">
        <v>68</v>
      </c>
      <c r="B87" s="38">
        <v>0</v>
      </c>
      <c r="C87" s="38">
        <v>0</v>
      </c>
      <c r="D87" s="38">
        <v>0</v>
      </c>
      <c r="E87" s="38">
        <v>0</v>
      </c>
      <c r="F87" s="38">
        <v>0</v>
      </c>
      <c r="G87" s="38">
        <v>0</v>
      </c>
      <c r="H87" s="38">
        <v>0</v>
      </c>
      <c r="I87" s="38">
        <v>0</v>
      </c>
      <c r="J87" s="38">
        <v>0</v>
      </c>
      <c r="K87" s="38">
        <v>0</v>
      </c>
      <c r="L87" s="38">
        <v>0</v>
      </c>
      <c r="M87" s="38">
        <v>0</v>
      </c>
      <c r="N87" s="43">
        <f>SUM('Buget personal'!$B87:$M87)</f>
        <v>0</v>
      </c>
    </row>
    <row r="88" spans="1:1022 1035:2044 2057:3066 3079:4088 4101:5110 5123:6132 6145:7168 7181:8190 8203:9212 9225:10234 10247:11256 11269:12278 12291:13300 13313:14336 14349:15358 15371:16380" x14ac:dyDescent="0.3">
      <c r="A88" s="46" t="s">
        <v>69</v>
      </c>
      <c r="B88" s="38">
        <v>0</v>
      </c>
      <c r="C88" s="38">
        <v>0</v>
      </c>
      <c r="D88" s="38">
        <v>0</v>
      </c>
      <c r="E88" s="38">
        <v>0</v>
      </c>
      <c r="F88" s="38">
        <v>0</v>
      </c>
      <c r="G88" s="38">
        <v>0</v>
      </c>
      <c r="H88" s="38">
        <v>0</v>
      </c>
      <c r="I88" s="38">
        <v>0</v>
      </c>
      <c r="J88" s="38">
        <v>0</v>
      </c>
      <c r="K88" s="38">
        <v>0</v>
      </c>
      <c r="L88" s="38">
        <v>0</v>
      </c>
      <c r="M88" s="38">
        <v>0</v>
      </c>
      <c r="N88" s="43">
        <f>SUM('Buget personal'!$B88:$M88)</f>
        <v>0</v>
      </c>
    </row>
    <row r="89" spans="1:1022 1035:2044 2057:3066 3079:4088 4101:5110 5123:6132 6145:7168 7181:8190 8203:9212 9225:10234 10247:11256 11269:12278 12291:13300 13313:14336 14349:15358 15371:16380" ht="19" thickBot="1" x14ac:dyDescent="0.35">
      <c r="A89" s="46" t="s">
        <v>70</v>
      </c>
      <c r="B89" s="38">
        <v>0</v>
      </c>
      <c r="C89" s="38">
        <v>0</v>
      </c>
      <c r="D89" s="38">
        <v>0</v>
      </c>
      <c r="E89" s="38">
        <v>0</v>
      </c>
      <c r="F89" s="38">
        <v>0</v>
      </c>
      <c r="G89" s="38">
        <v>0</v>
      </c>
      <c r="H89" s="38">
        <v>0</v>
      </c>
      <c r="I89" s="38">
        <v>0</v>
      </c>
      <c r="J89" s="38">
        <v>0</v>
      </c>
      <c r="K89" s="38">
        <v>0</v>
      </c>
      <c r="L89" s="38">
        <v>0</v>
      </c>
      <c r="M89" s="38">
        <v>0</v>
      </c>
      <c r="N89" s="43">
        <f>SUM('Buget personal'!$B89:$M89)</f>
        <v>0</v>
      </c>
    </row>
    <row r="90" spans="1:1022 1035:2044 2057:3066 3079:4088 4101:5110 5123:6132 6145:7168 7181:8190 8203:9212 9225:10234 10247:11256 11269:12278 12291:13300 13313:14336 14349:15358 15371:16380" s="19" customFormat="1" ht="24" thickBot="1" x14ac:dyDescent="0.35">
      <c r="A90" s="33" t="s">
        <v>80</v>
      </c>
      <c r="B90" s="84">
        <f>SUBTOTAL(109,'Buget personal'!$B$87:$B$89)</f>
        <v>0</v>
      </c>
      <c r="C90" s="84">
        <f>SUBTOTAL(109,'Buget personal'!$C$87:$C$89)</f>
        <v>0</v>
      </c>
      <c r="D90" s="84">
        <f>SUBTOTAL(109,'Buget personal'!$D$87:$D$89)</f>
        <v>0</v>
      </c>
      <c r="E90" s="84">
        <f>SUBTOTAL(109,'Buget personal'!$E$87:$E$89)</f>
        <v>0</v>
      </c>
      <c r="F90" s="84">
        <f>SUBTOTAL(109,'Buget personal'!$F$87:$F$89)</f>
        <v>0</v>
      </c>
      <c r="G90" s="84">
        <f>SUBTOTAL(109,'Buget personal'!$G$86:$BG88)</f>
        <v>0</v>
      </c>
      <c r="H90" s="84">
        <f>SUBTOTAL(109,'Buget personal'!$H$87:$H$89)</f>
        <v>0</v>
      </c>
      <c r="I90" s="84">
        <f>SUBTOTAL(109,'Buget personal'!$I$87:$I$89)</f>
        <v>0</v>
      </c>
      <c r="J90" s="84">
        <f>SUBTOTAL(109,'Buget personal'!$J$87:$J$89)</f>
        <v>0</v>
      </c>
      <c r="K90" s="84">
        <f>SUBTOTAL(109,'Buget personal'!$K$87:$K$89)</f>
        <v>0</v>
      </c>
      <c r="L90" s="84">
        <f>SUBTOTAL(109,'Buget personal'!$L$87:$L$89)</f>
        <v>0</v>
      </c>
      <c r="M90" s="84">
        <f>SUBTOTAL(109,'Buget personal'!$M$87:$M$89)</f>
        <v>0</v>
      </c>
      <c r="N90" s="85">
        <f>SUBTOTAL(109,'Buget personal'!$N$87:$N$89)</f>
        <v>0</v>
      </c>
      <c r="O90" s="24"/>
      <c r="P90" s="24"/>
      <c r="Q90" s="24"/>
      <c r="R90" s="24"/>
      <c r="S90" s="30"/>
      <c r="T90" s="30"/>
      <c r="U90" s="30"/>
      <c r="V90" s="30"/>
      <c r="W90" s="30"/>
      <c r="X90" s="30"/>
      <c r="Y90" s="30"/>
      <c r="Z90" s="30"/>
      <c r="AA90" s="31"/>
      <c r="AB90" s="29"/>
      <c r="AC90" s="30"/>
      <c r="AD90" s="30"/>
      <c r="AE90" s="30"/>
      <c r="AF90" s="30"/>
      <c r="AG90" s="30"/>
      <c r="AH90" s="30"/>
      <c r="AI90" s="30"/>
      <c r="AJ90" s="30"/>
      <c r="AK90" s="30"/>
      <c r="AL90" s="30"/>
      <c r="AM90" s="30"/>
      <c r="AN90" s="30"/>
      <c r="AO90" s="31"/>
      <c r="AP90" s="29"/>
      <c r="AQ90" s="30"/>
      <c r="AR90" s="30"/>
      <c r="AS90" s="30"/>
      <c r="AT90" s="30"/>
      <c r="AU90" s="30"/>
      <c r="AV90" s="30"/>
      <c r="AW90" s="30"/>
      <c r="AX90" s="30"/>
      <c r="AY90" s="30"/>
      <c r="AZ90" s="30"/>
      <c r="BA90" s="30"/>
      <c r="BB90" s="30"/>
      <c r="BC90" s="31"/>
      <c r="BD90" s="29"/>
      <c r="BE90" s="30"/>
      <c r="BF90" s="30"/>
      <c r="BG90" s="30"/>
      <c r="BH90" s="30"/>
      <c r="BI90" s="30"/>
      <c r="BJ90" s="30"/>
      <c r="BK90" s="30"/>
      <c r="BL90" s="30"/>
      <c r="BM90" s="30"/>
      <c r="BN90" s="30"/>
      <c r="BO90" s="30"/>
      <c r="BP90" s="30"/>
      <c r="BQ90" s="31"/>
      <c r="BR90" s="29"/>
      <c r="BS90" s="30"/>
      <c r="CE90" s="20"/>
      <c r="CF90" s="18"/>
      <c r="CS90" s="20"/>
      <c r="CT90" s="18"/>
      <c r="DG90" s="20"/>
      <c r="DH90" s="18"/>
      <c r="DU90" s="20"/>
      <c r="DV90" s="18"/>
      <c r="EI90" s="20"/>
      <c r="EJ90" s="18"/>
      <c r="EW90" s="20"/>
      <c r="EX90" s="18"/>
      <c r="FK90" s="20"/>
      <c r="FL90" s="18"/>
      <c r="FY90" s="20"/>
      <c r="FZ90" s="18"/>
      <c r="GM90" s="20"/>
      <c r="GN90" s="18"/>
      <c r="HA90" s="20"/>
      <c r="HB90" s="18"/>
      <c r="HO90" s="20"/>
      <c r="HP90" s="18"/>
      <c r="IC90" s="20"/>
      <c r="ID90" s="18"/>
      <c r="IQ90" s="20"/>
      <c r="IR90" s="18"/>
      <c r="JE90" s="20"/>
      <c r="JF90" s="18"/>
      <c r="JS90" s="20"/>
      <c r="JT90" s="18"/>
      <c r="KG90" s="20"/>
      <c r="KH90" s="18"/>
      <c r="KU90" s="20"/>
      <c r="KV90" s="18"/>
      <c r="LI90" s="20"/>
      <c r="LJ90" s="18"/>
      <c r="LW90" s="20"/>
      <c r="LX90" s="18"/>
      <c r="MK90" s="20"/>
      <c r="ML90" s="18"/>
      <c r="MY90" s="20"/>
      <c r="MZ90" s="18"/>
      <c r="NM90" s="20"/>
      <c r="NN90" s="18"/>
      <c r="OA90" s="20"/>
      <c r="OB90" s="18"/>
      <c r="OO90" s="20"/>
      <c r="OP90" s="18"/>
      <c r="PC90" s="20"/>
      <c r="PD90" s="18"/>
      <c r="PQ90" s="20"/>
      <c r="PR90" s="18"/>
      <c r="QE90" s="20"/>
      <c r="QF90" s="18"/>
      <c r="QS90" s="20"/>
      <c r="QT90" s="18"/>
      <c r="RG90" s="20"/>
      <c r="RH90" s="18"/>
      <c r="RU90" s="20"/>
      <c r="RV90" s="18"/>
      <c r="SI90" s="20"/>
      <c r="SJ90" s="18"/>
      <c r="SW90" s="20"/>
      <c r="SX90" s="18"/>
      <c r="TK90" s="20"/>
      <c r="TL90" s="18"/>
      <c r="TY90" s="20"/>
      <c r="TZ90" s="18"/>
      <c r="UM90" s="20"/>
      <c r="UN90" s="18"/>
      <c r="VA90" s="20"/>
      <c r="VB90" s="18"/>
      <c r="VO90" s="20"/>
      <c r="VP90" s="18"/>
      <c r="WC90" s="20"/>
      <c r="WD90" s="18"/>
      <c r="WQ90" s="20"/>
      <c r="WR90" s="18"/>
      <c r="XE90" s="20"/>
      <c r="XF90" s="18"/>
      <c r="XS90" s="20"/>
      <c r="XT90" s="18"/>
      <c r="YG90" s="20"/>
      <c r="YH90" s="18"/>
      <c r="YU90" s="20"/>
      <c r="YV90" s="18"/>
      <c r="ZI90" s="20"/>
      <c r="ZJ90" s="18"/>
      <c r="ZW90" s="20"/>
      <c r="ZX90" s="18"/>
      <c r="AAK90" s="20"/>
      <c r="AAL90" s="18"/>
      <c r="AAY90" s="20"/>
      <c r="AAZ90" s="18"/>
      <c r="ABM90" s="20"/>
      <c r="ABN90" s="18"/>
      <c r="ACA90" s="20"/>
      <c r="ACB90" s="18"/>
      <c r="ACO90" s="20"/>
      <c r="ACP90" s="18"/>
      <c r="ADC90" s="20"/>
      <c r="ADD90" s="18"/>
      <c r="ADQ90" s="20"/>
      <c r="ADR90" s="18"/>
      <c r="AEE90" s="20"/>
      <c r="AEF90" s="18"/>
      <c r="AES90" s="20"/>
      <c r="AET90" s="18"/>
      <c r="AFG90" s="20"/>
      <c r="AFH90" s="18"/>
      <c r="AFU90" s="20"/>
      <c r="AFV90" s="18"/>
      <c r="AGI90" s="20"/>
      <c r="AGJ90" s="18"/>
      <c r="AGW90" s="20"/>
      <c r="AGX90" s="18"/>
      <c r="AHK90" s="20"/>
      <c r="AHL90" s="18"/>
      <c r="AHY90" s="20"/>
      <c r="AHZ90" s="18"/>
      <c r="AIM90" s="20"/>
      <c r="AIN90" s="18"/>
      <c r="AJA90" s="20"/>
      <c r="AJB90" s="18"/>
      <c r="AJO90" s="20"/>
      <c r="AJP90" s="18"/>
      <c r="AKC90" s="20"/>
      <c r="AKD90" s="18"/>
      <c r="AKQ90" s="20"/>
      <c r="AKR90" s="18"/>
      <c r="ALE90" s="20"/>
      <c r="ALF90" s="18"/>
      <c r="ALS90" s="20"/>
      <c r="ALT90" s="18"/>
      <c r="AMG90" s="20"/>
      <c r="AMH90" s="18"/>
      <c r="AMU90" s="20"/>
      <c r="AMV90" s="18"/>
      <c r="ANI90" s="20"/>
      <c r="ANJ90" s="18"/>
      <c r="ANW90" s="20"/>
      <c r="ANX90" s="18"/>
      <c r="AOK90" s="20"/>
      <c r="AOL90" s="18"/>
      <c r="AOY90" s="20"/>
      <c r="AOZ90" s="18"/>
      <c r="APM90" s="20"/>
      <c r="APN90" s="18"/>
      <c r="AQA90" s="20"/>
      <c r="AQB90" s="18"/>
      <c r="AQO90" s="20"/>
      <c r="AQP90" s="18"/>
      <c r="ARC90" s="20"/>
      <c r="ARD90" s="18"/>
      <c r="ARQ90" s="20"/>
      <c r="ARR90" s="18"/>
      <c r="ASE90" s="20"/>
      <c r="ASF90" s="18"/>
      <c r="ASS90" s="20"/>
      <c r="AST90" s="18"/>
      <c r="ATG90" s="20"/>
      <c r="ATH90" s="18"/>
      <c r="ATU90" s="20"/>
      <c r="ATV90" s="18"/>
      <c r="AUI90" s="20"/>
      <c r="AUJ90" s="18"/>
      <c r="AUW90" s="20"/>
      <c r="AUX90" s="18"/>
      <c r="AVK90" s="20"/>
      <c r="AVL90" s="18"/>
      <c r="AVY90" s="20"/>
      <c r="AVZ90" s="18"/>
      <c r="AWM90" s="20"/>
      <c r="AWN90" s="18"/>
      <c r="AXA90" s="20"/>
      <c r="AXB90" s="18"/>
      <c r="AXO90" s="20"/>
      <c r="AXP90" s="18"/>
      <c r="AYC90" s="20"/>
      <c r="AYD90" s="18"/>
      <c r="AYQ90" s="20"/>
      <c r="AYR90" s="18"/>
      <c r="AZE90" s="20"/>
      <c r="AZF90" s="18"/>
      <c r="AZS90" s="20"/>
      <c r="AZT90" s="18"/>
      <c r="BAG90" s="20"/>
      <c r="BAH90" s="18"/>
      <c r="BAU90" s="20"/>
      <c r="BAV90" s="18"/>
      <c r="BBI90" s="20"/>
      <c r="BBJ90" s="18"/>
      <c r="BBW90" s="20"/>
      <c r="BBX90" s="18"/>
      <c r="BCK90" s="20"/>
      <c r="BCL90" s="18"/>
      <c r="BCY90" s="20"/>
      <c r="BCZ90" s="18"/>
      <c r="BDM90" s="20"/>
      <c r="BDN90" s="18"/>
      <c r="BEA90" s="20"/>
      <c r="BEB90" s="18"/>
      <c r="BEO90" s="20"/>
      <c r="BEP90" s="18"/>
      <c r="BFC90" s="20"/>
      <c r="BFD90" s="18"/>
      <c r="BFQ90" s="20"/>
      <c r="BFR90" s="18"/>
      <c r="BGE90" s="20"/>
      <c r="BGF90" s="18"/>
      <c r="BGS90" s="20"/>
      <c r="BGT90" s="18"/>
      <c r="BHG90" s="20"/>
      <c r="BHH90" s="18"/>
      <c r="BHU90" s="20"/>
      <c r="BHV90" s="18"/>
      <c r="BII90" s="20"/>
      <c r="BIJ90" s="18"/>
      <c r="BIW90" s="20"/>
      <c r="BIX90" s="18"/>
      <c r="BJK90" s="20"/>
      <c r="BJL90" s="18"/>
      <c r="BJY90" s="20"/>
      <c r="BJZ90" s="18"/>
      <c r="BKM90" s="20"/>
      <c r="BKN90" s="18"/>
      <c r="BLA90" s="20"/>
      <c r="BLB90" s="18"/>
      <c r="BLO90" s="20"/>
      <c r="BLP90" s="18"/>
      <c r="BMC90" s="20"/>
      <c r="BMD90" s="18"/>
      <c r="BMQ90" s="20"/>
      <c r="BMR90" s="18"/>
      <c r="BNE90" s="20"/>
      <c r="BNF90" s="18"/>
      <c r="BNS90" s="20"/>
      <c r="BNT90" s="18"/>
      <c r="BOG90" s="20"/>
      <c r="BOH90" s="18"/>
      <c r="BOU90" s="20"/>
      <c r="BOV90" s="18"/>
      <c r="BPI90" s="20"/>
      <c r="BPJ90" s="18"/>
      <c r="BPW90" s="20"/>
      <c r="BPX90" s="18"/>
      <c r="BQK90" s="20"/>
      <c r="BQL90" s="18"/>
      <c r="BQY90" s="20"/>
      <c r="BQZ90" s="18"/>
      <c r="BRM90" s="20"/>
      <c r="BRN90" s="18"/>
      <c r="BSA90" s="20"/>
      <c r="BSB90" s="18"/>
      <c r="BSO90" s="20"/>
      <c r="BSP90" s="18"/>
      <c r="BTC90" s="20"/>
      <c r="BTD90" s="18"/>
      <c r="BTQ90" s="20"/>
      <c r="BTR90" s="18"/>
      <c r="BUE90" s="20"/>
      <c r="BUF90" s="18"/>
      <c r="BUS90" s="20"/>
      <c r="BUT90" s="18"/>
      <c r="BVG90" s="20"/>
      <c r="BVH90" s="18"/>
      <c r="BVU90" s="20"/>
      <c r="BVV90" s="18"/>
      <c r="BWI90" s="20"/>
      <c r="BWJ90" s="18"/>
      <c r="BWW90" s="20"/>
      <c r="BWX90" s="18"/>
      <c r="BXK90" s="20"/>
      <c r="BXL90" s="18"/>
      <c r="BXY90" s="20"/>
      <c r="BXZ90" s="18"/>
      <c r="BYM90" s="20"/>
      <c r="BYN90" s="18"/>
      <c r="BZA90" s="20"/>
      <c r="BZB90" s="18"/>
      <c r="BZO90" s="20"/>
      <c r="BZP90" s="18"/>
      <c r="CAC90" s="20"/>
      <c r="CAD90" s="18"/>
      <c r="CAQ90" s="20"/>
      <c r="CAR90" s="18"/>
      <c r="CBE90" s="20"/>
      <c r="CBF90" s="18"/>
      <c r="CBS90" s="20"/>
      <c r="CBT90" s="18"/>
      <c r="CCG90" s="20"/>
      <c r="CCH90" s="18"/>
      <c r="CCU90" s="20"/>
      <c r="CCV90" s="18"/>
      <c r="CDI90" s="20"/>
      <c r="CDJ90" s="18"/>
      <c r="CDW90" s="20"/>
      <c r="CDX90" s="18"/>
      <c r="CEK90" s="20"/>
      <c r="CEL90" s="18"/>
      <c r="CEY90" s="20"/>
      <c r="CEZ90" s="18"/>
      <c r="CFM90" s="20"/>
      <c r="CFN90" s="18"/>
      <c r="CGA90" s="20"/>
      <c r="CGB90" s="18"/>
      <c r="CGO90" s="20"/>
      <c r="CGP90" s="18"/>
      <c r="CHC90" s="20"/>
      <c r="CHD90" s="18"/>
      <c r="CHQ90" s="20"/>
      <c r="CHR90" s="18"/>
      <c r="CIE90" s="20"/>
      <c r="CIF90" s="18"/>
      <c r="CIS90" s="20"/>
      <c r="CIT90" s="18"/>
      <c r="CJG90" s="20"/>
      <c r="CJH90" s="18"/>
      <c r="CJU90" s="20"/>
      <c r="CJV90" s="18"/>
      <c r="CKI90" s="20"/>
      <c r="CKJ90" s="18"/>
      <c r="CKW90" s="20"/>
      <c r="CKX90" s="18"/>
      <c r="CLK90" s="20"/>
      <c r="CLL90" s="18"/>
      <c r="CLY90" s="20"/>
      <c r="CLZ90" s="18"/>
      <c r="CMM90" s="20"/>
      <c r="CMN90" s="18"/>
      <c r="CNA90" s="20"/>
      <c r="CNB90" s="18"/>
      <c r="CNO90" s="20"/>
      <c r="CNP90" s="18"/>
      <c r="COC90" s="20"/>
      <c r="COD90" s="18"/>
      <c r="COQ90" s="20"/>
      <c r="COR90" s="18"/>
      <c r="CPE90" s="20"/>
      <c r="CPF90" s="18"/>
      <c r="CPS90" s="20"/>
      <c r="CPT90" s="18"/>
      <c r="CQG90" s="20"/>
      <c r="CQH90" s="18"/>
      <c r="CQU90" s="20"/>
      <c r="CQV90" s="18"/>
      <c r="CRI90" s="20"/>
      <c r="CRJ90" s="18"/>
      <c r="CRW90" s="20"/>
      <c r="CRX90" s="18"/>
      <c r="CSK90" s="20"/>
      <c r="CSL90" s="18"/>
      <c r="CSY90" s="20"/>
      <c r="CSZ90" s="18"/>
      <c r="CTM90" s="20"/>
      <c r="CTN90" s="18"/>
      <c r="CUA90" s="20"/>
      <c r="CUB90" s="18"/>
      <c r="CUO90" s="20"/>
      <c r="CUP90" s="18"/>
      <c r="CVC90" s="20"/>
      <c r="CVD90" s="18"/>
      <c r="CVQ90" s="20"/>
      <c r="CVR90" s="18"/>
      <c r="CWE90" s="20"/>
      <c r="CWF90" s="18"/>
      <c r="CWS90" s="20"/>
      <c r="CWT90" s="18"/>
      <c r="CXG90" s="20"/>
      <c r="CXH90" s="18"/>
      <c r="CXU90" s="20"/>
      <c r="CXV90" s="18"/>
      <c r="CYI90" s="20"/>
      <c r="CYJ90" s="18"/>
      <c r="CYW90" s="20"/>
      <c r="CYX90" s="18"/>
      <c r="CZK90" s="20"/>
      <c r="CZL90" s="18"/>
      <c r="CZY90" s="20"/>
      <c r="CZZ90" s="18"/>
      <c r="DAM90" s="20"/>
      <c r="DAN90" s="18"/>
      <c r="DBA90" s="20"/>
      <c r="DBB90" s="18"/>
      <c r="DBO90" s="20"/>
      <c r="DBP90" s="18"/>
      <c r="DCC90" s="20"/>
      <c r="DCD90" s="18"/>
      <c r="DCQ90" s="20"/>
      <c r="DCR90" s="18"/>
      <c r="DDE90" s="20"/>
      <c r="DDF90" s="18"/>
      <c r="DDS90" s="20"/>
      <c r="DDT90" s="18"/>
      <c r="DEG90" s="20"/>
      <c r="DEH90" s="18"/>
      <c r="DEU90" s="20"/>
      <c r="DEV90" s="18"/>
      <c r="DFI90" s="20"/>
      <c r="DFJ90" s="18"/>
      <c r="DFW90" s="20"/>
      <c r="DFX90" s="18"/>
      <c r="DGK90" s="20"/>
      <c r="DGL90" s="18"/>
      <c r="DGY90" s="20"/>
      <c r="DGZ90" s="18"/>
      <c r="DHM90" s="20"/>
      <c r="DHN90" s="18"/>
      <c r="DIA90" s="20"/>
      <c r="DIB90" s="18"/>
      <c r="DIO90" s="20"/>
      <c r="DIP90" s="18"/>
      <c r="DJC90" s="20"/>
      <c r="DJD90" s="18"/>
      <c r="DJQ90" s="20"/>
      <c r="DJR90" s="18"/>
      <c r="DKE90" s="20"/>
      <c r="DKF90" s="18"/>
      <c r="DKS90" s="20"/>
      <c r="DKT90" s="18"/>
      <c r="DLG90" s="20"/>
      <c r="DLH90" s="18"/>
      <c r="DLU90" s="20"/>
      <c r="DLV90" s="18"/>
      <c r="DMI90" s="20"/>
      <c r="DMJ90" s="18"/>
      <c r="DMW90" s="20"/>
      <c r="DMX90" s="18"/>
      <c r="DNK90" s="20"/>
      <c r="DNL90" s="18"/>
      <c r="DNY90" s="20"/>
      <c r="DNZ90" s="18"/>
      <c r="DOM90" s="20"/>
      <c r="DON90" s="18"/>
      <c r="DPA90" s="20"/>
      <c r="DPB90" s="18"/>
      <c r="DPO90" s="20"/>
      <c r="DPP90" s="18"/>
      <c r="DQC90" s="20"/>
      <c r="DQD90" s="18"/>
      <c r="DQQ90" s="20"/>
      <c r="DQR90" s="18"/>
      <c r="DRE90" s="20"/>
      <c r="DRF90" s="18"/>
      <c r="DRS90" s="20"/>
      <c r="DRT90" s="18"/>
      <c r="DSG90" s="20"/>
      <c r="DSH90" s="18"/>
      <c r="DSU90" s="20"/>
      <c r="DSV90" s="18"/>
      <c r="DTI90" s="20"/>
      <c r="DTJ90" s="18"/>
      <c r="DTW90" s="20"/>
      <c r="DTX90" s="18"/>
      <c r="DUK90" s="20"/>
      <c r="DUL90" s="18"/>
      <c r="DUY90" s="20"/>
      <c r="DUZ90" s="18"/>
      <c r="DVM90" s="20"/>
      <c r="DVN90" s="18"/>
      <c r="DWA90" s="20"/>
      <c r="DWB90" s="18"/>
      <c r="DWO90" s="20"/>
      <c r="DWP90" s="18"/>
      <c r="DXC90" s="20"/>
      <c r="DXD90" s="18"/>
      <c r="DXQ90" s="20"/>
      <c r="DXR90" s="18"/>
      <c r="DYE90" s="20"/>
      <c r="DYF90" s="18"/>
      <c r="DYS90" s="20"/>
      <c r="DYT90" s="18"/>
      <c r="DZG90" s="20"/>
      <c r="DZH90" s="18"/>
      <c r="DZU90" s="20"/>
      <c r="DZV90" s="18"/>
      <c r="EAI90" s="20"/>
      <c r="EAJ90" s="18"/>
      <c r="EAW90" s="20"/>
      <c r="EAX90" s="18"/>
      <c r="EBK90" s="20"/>
      <c r="EBL90" s="18"/>
      <c r="EBY90" s="20"/>
      <c r="EBZ90" s="18"/>
      <c r="ECM90" s="20"/>
      <c r="ECN90" s="18"/>
      <c r="EDA90" s="20"/>
      <c r="EDB90" s="18"/>
      <c r="EDO90" s="20"/>
      <c r="EDP90" s="18"/>
      <c r="EEC90" s="20"/>
      <c r="EED90" s="18"/>
      <c r="EEQ90" s="20"/>
      <c r="EER90" s="18"/>
      <c r="EFE90" s="20"/>
      <c r="EFF90" s="18"/>
      <c r="EFS90" s="20"/>
      <c r="EFT90" s="18"/>
      <c r="EGG90" s="20"/>
      <c r="EGH90" s="18"/>
      <c r="EGU90" s="20"/>
      <c r="EGV90" s="18"/>
      <c r="EHI90" s="20"/>
      <c r="EHJ90" s="18"/>
      <c r="EHW90" s="20"/>
      <c r="EHX90" s="18"/>
      <c r="EIK90" s="20"/>
      <c r="EIL90" s="18"/>
      <c r="EIY90" s="20"/>
      <c r="EIZ90" s="18"/>
      <c r="EJM90" s="20"/>
      <c r="EJN90" s="18"/>
      <c r="EKA90" s="20"/>
      <c r="EKB90" s="18"/>
      <c r="EKO90" s="20"/>
      <c r="EKP90" s="18"/>
      <c r="ELC90" s="20"/>
      <c r="ELD90" s="18"/>
      <c r="ELQ90" s="20"/>
      <c r="ELR90" s="18"/>
      <c r="EME90" s="20"/>
      <c r="EMF90" s="18"/>
      <c r="EMS90" s="20"/>
      <c r="EMT90" s="18"/>
      <c r="ENG90" s="20"/>
      <c r="ENH90" s="18"/>
      <c r="ENU90" s="20"/>
      <c r="ENV90" s="18"/>
      <c r="EOI90" s="20"/>
      <c r="EOJ90" s="18"/>
      <c r="EOW90" s="20"/>
      <c r="EOX90" s="18"/>
      <c r="EPK90" s="20"/>
      <c r="EPL90" s="18"/>
      <c r="EPY90" s="20"/>
      <c r="EPZ90" s="18"/>
      <c r="EQM90" s="20"/>
      <c r="EQN90" s="18"/>
      <c r="ERA90" s="20"/>
      <c r="ERB90" s="18"/>
      <c r="ERO90" s="20"/>
      <c r="ERP90" s="18"/>
      <c r="ESC90" s="20"/>
      <c r="ESD90" s="18"/>
      <c r="ESQ90" s="20"/>
      <c r="ESR90" s="18"/>
      <c r="ETE90" s="20"/>
      <c r="ETF90" s="18"/>
      <c r="ETS90" s="20"/>
      <c r="ETT90" s="18"/>
      <c r="EUG90" s="20"/>
      <c r="EUH90" s="18"/>
      <c r="EUU90" s="20"/>
      <c r="EUV90" s="18"/>
      <c r="EVI90" s="20"/>
      <c r="EVJ90" s="18"/>
      <c r="EVW90" s="20"/>
      <c r="EVX90" s="18"/>
      <c r="EWK90" s="20"/>
      <c r="EWL90" s="18"/>
      <c r="EWY90" s="20"/>
      <c r="EWZ90" s="18"/>
      <c r="EXM90" s="20"/>
      <c r="EXN90" s="18"/>
      <c r="EYA90" s="20"/>
      <c r="EYB90" s="18"/>
      <c r="EYO90" s="20"/>
      <c r="EYP90" s="18"/>
      <c r="EZC90" s="20"/>
      <c r="EZD90" s="18"/>
      <c r="EZQ90" s="20"/>
      <c r="EZR90" s="18"/>
      <c r="FAE90" s="20"/>
      <c r="FAF90" s="18"/>
      <c r="FAS90" s="20"/>
      <c r="FAT90" s="18"/>
      <c r="FBG90" s="20"/>
      <c r="FBH90" s="18"/>
      <c r="FBU90" s="20"/>
      <c r="FBV90" s="18"/>
      <c r="FCI90" s="20"/>
      <c r="FCJ90" s="18"/>
      <c r="FCW90" s="20"/>
      <c r="FCX90" s="18"/>
      <c r="FDK90" s="20"/>
      <c r="FDL90" s="18"/>
      <c r="FDY90" s="20"/>
      <c r="FDZ90" s="18"/>
      <c r="FEM90" s="20"/>
      <c r="FEN90" s="18"/>
      <c r="FFA90" s="20"/>
      <c r="FFB90" s="18"/>
      <c r="FFO90" s="20"/>
      <c r="FFP90" s="18"/>
      <c r="FGC90" s="20"/>
      <c r="FGD90" s="18"/>
      <c r="FGQ90" s="20"/>
      <c r="FGR90" s="18"/>
      <c r="FHE90" s="20"/>
      <c r="FHF90" s="18"/>
      <c r="FHS90" s="20"/>
      <c r="FHT90" s="18"/>
      <c r="FIG90" s="20"/>
      <c r="FIH90" s="18"/>
      <c r="FIU90" s="20"/>
      <c r="FIV90" s="18"/>
      <c r="FJI90" s="20"/>
      <c r="FJJ90" s="18"/>
      <c r="FJW90" s="20"/>
      <c r="FJX90" s="18"/>
      <c r="FKK90" s="20"/>
      <c r="FKL90" s="18"/>
      <c r="FKY90" s="20"/>
      <c r="FKZ90" s="18"/>
      <c r="FLM90" s="20"/>
      <c r="FLN90" s="18"/>
      <c r="FMA90" s="20"/>
      <c r="FMB90" s="18"/>
      <c r="FMO90" s="20"/>
      <c r="FMP90" s="18"/>
      <c r="FNC90" s="20"/>
      <c r="FND90" s="18"/>
      <c r="FNQ90" s="20"/>
      <c r="FNR90" s="18"/>
      <c r="FOE90" s="20"/>
      <c r="FOF90" s="18"/>
      <c r="FOS90" s="20"/>
      <c r="FOT90" s="18"/>
      <c r="FPG90" s="20"/>
      <c r="FPH90" s="18"/>
      <c r="FPU90" s="20"/>
      <c r="FPV90" s="18"/>
      <c r="FQI90" s="20"/>
      <c r="FQJ90" s="18"/>
      <c r="FQW90" s="20"/>
      <c r="FQX90" s="18"/>
      <c r="FRK90" s="20"/>
      <c r="FRL90" s="18"/>
      <c r="FRY90" s="20"/>
      <c r="FRZ90" s="18"/>
      <c r="FSM90" s="20"/>
      <c r="FSN90" s="18"/>
      <c r="FTA90" s="20"/>
      <c r="FTB90" s="18"/>
      <c r="FTO90" s="20"/>
      <c r="FTP90" s="18"/>
      <c r="FUC90" s="20"/>
      <c r="FUD90" s="18"/>
      <c r="FUQ90" s="20"/>
      <c r="FUR90" s="18"/>
      <c r="FVE90" s="20"/>
      <c r="FVF90" s="18"/>
      <c r="FVS90" s="20"/>
      <c r="FVT90" s="18"/>
      <c r="FWG90" s="20"/>
      <c r="FWH90" s="18"/>
      <c r="FWU90" s="20"/>
      <c r="FWV90" s="18"/>
      <c r="FXI90" s="20"/>
      <c r="FXJ90" s="18"/>
      <c r="FXW90" s="20"/>
      <c r="FXX90" s="18"/>
      <c r="FYK90" s="20"/>
      <c r="FYL90" s="18"/>
      <c r="FYY90" s="20"/>
      <c r="FYZ90" s="18"/>
      <c r="FZM90" s="20"/>
      <c r="FZN90" s="18"/>
      <c r="GAA90" s="20"/>
      <c r="GAB90" s="18"/>
      <c r="GAO90" s="20"/>
      <c r="GAP90" s="18"/>
      <c r="GBC90" s="20"/>
      <c r="GBD90" s="18"/>
      <c r="GBQ90" s="20"/>
      <c r="GBR90" s="18"/>
      <c r="GCE90" s="20"/>
      <c r="GCF90" s="18"/>
      <c r="GCS90" s="20"/>
      <c r="GCT90" s="18"/>
      <c r="GDG90" s="20"/>
      <c r="GDH90" s="18"/>
      <c r="GDU90" s="20"/>
      <c r="GDV90" s="18"/>
      <c r="GEI90" s="20"/>
      <c r="GEJ90" s="18"/>
      <c r="GEW90" s="20"/>
      <c r="GEX90" s="18"/>
      <c r="GFK90" s="20"/>
      <c r="GFL90" s="18"/>
      <c r="GFY90" s="20"/>
      <c r="GFZ90" s="18"/>
      <c r="GGM90" s="20"/>
      <c r="GGN90" s="18"/>
      <c r="GHA90" s="20"/>
      <c r="GHB90" s="18"/>
      <c r="GHO90" s="20"/>
      <c r="GHP90" s="18"/>
      <c r="GIC90" s="20"/>
      <c r="GID90" s="18"/>
      <c r="GIQ90" s="20"/>
      <c r="GIR90" s="18"/>
      <c r="GJE90" s="20"/>
      <c r="GJF90" s="18"/>
      <c r="GJS90" s="20"/>
      <c r="GJT90" s="18"/>
      <c r="GKG90" s="20"/>
      <c r="GKH90" s="18"/>
      <c r="GKU90" s="20"/>
      <c r="GKV90" s="18"/>
      <c r="GLI90" s="20"/>
      <c r="GLJ90" s="18"/>
      <c r="GLW90" s="20"/>
      <c r="GLX90" s="18"/>
      <c r="GMK90" s="20"/>
      <c r="GML90" s="18"/>
      <c r="GMY90" s="20"/>
      <c r="GMZ90" s="18"/>
      <c r="GNM90" s="20"/>
      <c r="GNN90" s="18"/>
      <c r="GOA90" s="20"/>
      <c r="GOB90" s="18"/>
      <c r="GOO90" s="20"/>
      <c r="GOP90" s="18"/>
      <c r="GPC90" s="20"/>
      <c r="GPD90" s="18"/>
      <c r="GPQ90" s="20"/>
      <c r="GPR90" s="18"/>
      <c r="GQE90" s="20"/>
      <c r="GQF90" s="18"/>
      <c r="GQS90" s="20"/>
      <c r="GQT90" s="18"/>
      <c r="GRG90" s="20"/>
      <c r="GRH90" s="18"/>
      <c r="GRU90" s="20"/>
      <c r="GRV90" s="18"/>
      <c r="GSI90" s="20"/>
      <c r="GSJ90" s="18"/>
      <c r="GSW90" s="20"/>
      <c r="GSX90" s="18"/>
      <c r="GTK90" s="20"/>
      <c r="GTL90" s="18"/>
      <c r="GTY90" s="20"/>
      <c r="GTZ90" s="18"/>
      <c r="GUM90" s="20"/>
      <c r="GUN90" s="18"/>
      <c r="GVA90" s="20"/>
      <c r="GVB90" s="18"/>
      <c r="GVO90" s="20"/>
      <c r="GVP90" s="18"/>
      <c r="GWC90" s="20"/>
      <c r="GWD90" s="18"/>
      <c r="GWQ90" s="20"/>
      <c r="GWR90" s="18"/>
      <c r="GXE90" s="20"/>
      <c r="GXF90" s="18"/>
      <c r="GXS90" s="20"/>
      <c r="GXT90" s="18"/>
      <c r="GYG90" s="20"/>
      <c r="GYH90" s="18"/>
      <c r="GYU90" s="20"/>
      <c r="GYV90" s="18"/>
      <c r="GZI90" s="20"/>
      <c r="GZJ90" s="18"/>
      <c r="GZW90" s="20"/>
      <c r="GZX90" s="18"/>
      <c r="HAK90" s="20"/>
      <c r="HAL90" s="18"/>
      <c r="HAY90" s="20"/>
      <c r="HAZ90" s="18"/>
      <c r="HBM90" s="20"/>
      <c r="HBN90" s="18"/>
      <c r="HCA90" s="20"/>
      <c r="HCB90" s="18"/>
      <c r="HCO90" s="20"/>
      <c r="HCP90" s="18"/>
      <c r="HDC90" s="20"/>
      <c r="HDD90" s="18"/>
      <c r="HDQ90" s="20"/>
      <c r="HDR90" s="18"/>
      <c r="HEE90" s="20"/>
      <c r="HEF90" s="18"/>
      <c r="HES90" s="20"/>
      <c r="HET90" s="18"/>
      <c r="HFG90" s="20"/>
      <c r="HFH90" s="18"/>
      <c r="HFU90" s="20"/>
      <c r="HFV90" s="18"/>
      <c r="HGI90" s="20"/>
      <c r="HGJ90" s="18"/>
      <c r="HGW90" s="20"/>
      <c r="HGX90" s="18"/>
      <c r="HHK90" s="20"/>
      <c r="HHL90" s="18"/>
      <c r="HHY90" s="20"/>
      <c r="HHZ90" s="18"/>
      <c r="HIM90" s="20"/>
      <c r="HIN90" s="18"/>
      <c r="HJA90" s="20"/>
      <c r="HJB90" s="18"/>
      <c r="HJO90" s="20"/>
      <c r="HJP90" s="18"/>
      <c r="HKC90" s="20"/>
      <c r="HKD90" s="18"/>
      <c r="HKQ90" s="20"/>
      <c r="HKR90" s="18"/>
      <c r="HLE90" s="20"/>
      <c r="HLF90" s="18"/>
      <c r="HLS90" s="20"/>
      <c r="HLT90" s="18"/>
      <c r="HMG90" s="20"/>
      <c r="HMH90" s="18"/>
      <c r="HMU90" s="20"/>
      <c r="HMV90" s="18"/>
      <c r="HNI90" s="20"/>
      <c r="HNJ90" s="18"/>
      <c r="HNW90" s="20"/>
      <c r="HNX90" s="18"/>
      <c r="HOK90" s="20"/>
      <c r="HOL90" s="18"/>
      <c r="HOY90" s="20"/>
      <c r="HOZ90" s="18"/>
      <c r="HPM90" s="20"/>
      <c r="HPN90" s="18"/>
      <c r="HQA90" s="20"/>
      <c r="HQB90" s="18"/>
      <c r="HQO90" s="20"/>
      <c r="HQP90" s="18"/>
      <c r="HRC90" s="20"/>
      <c r="HRD90" s="18"/>
      <c r="HRQ90" s="20"/>
      <c r="HRR90" s="18"/>
      <c r="HSE90" s="20"/>
      <c r="HSF90" s="18"/>
      <c r="HSS90" s="20"/>
      <c r="HST90" s="18"/>
      <c r="HTG90" s="20"/>
      <c r="HTH90" s="18"/>
      <c r="HTU90" s="20"/>
      <c r="HTV90" s="18"/>
      <c r="HUI90" s="20"/>
      <c r="HUJ90" s="18"/>
      <c r="HUW90" s="20"/>
      <c r="HUX90" s="18"/>
      <c r="HVK90" s="20"/>
      <c r="HVL90" s="18"/>
      <c r="HVY90" s="20"/>
      <c r="HVZ90" s="18"/>
      <c r="HWM90" s="20"/>
      <c r="HWN90" s="18"/>
      <c r="HXA90" s="20"/>
      <c r="HXB90" s="18"/>
      <c r="HXO90" s="20"/>
      <c r="HXP90" s="18"/>
      <c r="HYC90" s="20"/>
      <c r="HYD90" s="18"/>
      <c r="HYQ90" s="20"/>
      <c r="HYR90" s="18"/>
      <c r="HZE90" s="20"/>
      <c r="HZF90" s="18"/>
      <c r="HZS90" s="20"/>
      <c r="HZT90" s="18"/>
      <c r="IAG90" s="20"/>
      <c r="IAH90" s="18"/>
      <c r="IAU90" s="20"/>
      <c r="IAV90" s="18"/>
      <c r="IBI90" s="20"/>
      <c r="IBJ90" s="18"/>
      <c r="IBW90" s="20"/>
      <c r="IBX90" s="18"/>
      <c r="ICK90" s="20"/>
      <c r="ICL90" s="18"/>
      <c r="ICY90" s="20"/>
      <c r="ICZ90" s="18"/>
      <c r="IDM90" s="20"/>
      <c r="IDN90" s="18"/>
      <c r="IEA90" s="20"/>
      <c r="IEB90" s="18"/>
      <c r="IEO90" s="20"/>
      <c r="IEP90" s="18"/>
      <c r="IFC90" s="20"/>
      <c r="IFD90" s="18"/>
      <c r="IFQ90" s="20"/>
      <c r="IFR90" s="18"/>
      <c r="IGE90" s="20"/>
      <c r="IGF90" s="18"/>
      <c r="IGS90" s="20"/>
      <c r="IGT90" s="18"/>
      <c r="IHG90" s="20"/>
      <c r="IHH90" s="18"/>
      <c r="IHU90" s="20"/>
      <c r="IHV90" s="18"/>
      <c r="III90" s="20"/>
      <c r="IIJ90" s="18"/>
      <c r="IIW90" s="20"/>
      <c r="IIX90" s="18"/>
      <c r="IJK90" s="20"/>
      <c r="IJL90" s="18"/>
      <c r="IJY90" s="20"/>
      <c r="IJZ90" s="18"/>
      <c r="IKM90" s="20"/>
      <c r="IKN90" s="18"/>
      <c r="ILA90" s="20"/>
      <c r="ILB90" s="18"/>
      <c r="ILO90" s="20"/>
      <c r="ILP90" s="18"/>
      <c r="IMC90" s="20"/>
      <c r="IMD90" s="18"/>
      <c r="IMQ90" s="20"/>
      <c r="IMR90" s="18"/>
      <c r="INE90" s="20"/>
      <c r="INF90" s="18"/>
      <c r="INS90" s="20"/>
      <c r="INT90" s="18"/>
      <c r="IOG90" s="20"/>
      <c r="IOH90" s="18"/>
      <c r="IOU90" s="20"/>
      <c r="IOV90" s="18"/>
      <c r="IPI90" s="20"/>
      <c r="IPJ90" s="18"/>
      <c r="IPW90" s="20"/>
      <c r="IPX90" s="18"/>
      <c r="IQK90" s="20"/>
      <c r="IQL90" s="18"/>
      <c r="IQY90" s="20"/>
      <c r="IQZ90" s="18"/>
      <c r="IRM90" s="20"/>
      <c r="IRN90" s="18"/>
      <c r="ISA90" s="20"/>
      <c r="ISB90" s="18"/>
      <c r="ISO90" s="20"/>
      <c r="ISP90" s="18"/>
      <c r="ITC90" s="20"/>
      <c r="ITD90" s="18"/>
      <c r="ITQ90" s="20"/>
      <c r="ITR90" s="18"/>
      <c r="IUE90" s="20"/>
      <c r="IUF90" s="18"/>
      <c r="IUS90" s="20"/>
      <c r="IUT90" s="18"/>
      <c r="IVG90" s="20"/>
      <c r="IVH90" s="18"/>
      <c r="IVU90" s="20"/>
      <c r="IVV90" s="18"/>
      <c r="IWI90" s="20"/>
      <c r="IWJ90" s="18"/>
      <c r="IWW90" s="20"/>
      <c r="IWX90" s="18"/>
      <c r="IXK90" s="20"/>
      <c r="IXL90" s="18"/>
      <c r="IXY90" s="20"/>
      <c r="IXZ90" s="18"/>
      <c r="IYM90" s="20"/>
      <c r="IYN90" s="18"/>
      <c r="IZA90" s="20"/>
      <c r="IZB90" s="18"/>
      <c r="IZO90" s="20"/>
      <c r="IZP90" s="18"/>
      <c r="JAC90" s="20"/>
      <c r="JAD90" s="18"/>
      <c r="JAQ90" s="20"/>
      <c r="JAR90" s="18"/>
      <c r="JBE90" s="20"/>
      <c r="JBF90" s="18"/>
      <c r="JBS90" s="20"/>
      <c r="JBT90" s="18"/>
      <c r="JCG90" s="20"/>
      <c r="JCH90" s="18"/>
      <c r="JCU90" s="20"/>
      <c r="JCV90" s="18"/>
      <c r="JDI90" s="20"/>
      <c r="JDJ90" s="18"/>
      <c r="JDW90" s="20"/>
      <c r="JDX90" s="18"/>
      <c r="JEK90" s="20"/>
      <c r="JEL90" s="18"/>
      <c r="JEY90" s="20"/>
      <c r="JEZ90" s="18"/>
      <c r="JFM90" s="20"/>
      <c r="JFN90" s="18"/>
      <c r="JGA90" s="20"/>
      <c r="JGB90" s="18"/>
      <c r="JGO90" s="20"/>
      <c r="JGP90" s="18"/>
      <c r="JHC90" s="20"/>
      <c r="JHD90" s="18"/>
      <c r="JHQ90" s="20"/>
      <c r="JHR90" s="18"/>
      <c r="JIE90" s="20"/>
      <c r="JIF90" s="18"/>
      <c r="JIS90" s="20"/>
      <c r="JIT90" s="18"/>
      <c r="JJG90" s="20"/>
      <c r="JJH90" s="18"/>
      <c r="JJU90" s="20"/>
      <c r="JJV90" s="18"/>
      <c r="JKI90" s="20"/>
      <c r="JKJ90" s="18"/>
      <c r="JKW90" s="20"/>
      <c r="JKX90" s="18"/>
      <c r="JLK90" s="20"/>
      <c r="JLL90" s="18"/>
      <c r="JLY90" s="20"/>
      <c r="JLZ90" s="18"/>
      <c r="JMM90" s="20"/>
      <c r="JMN90" s="18"/>
      <c r="JNA90" s="20"/>
      <c r="JNB90" s="18"/>
      <c r="JNO90" s="20"/>
      <c r="JNP90" s="18"/>
      <c r="JOC90" s="20"/>
      <c r="JOD90" s="18"/>
      <c r="JOQ90" s="20"/>
      <c r="JOR90" s="18"/>
      <c r="JPE90" s="20"/>
      <c r="JPF90" s="18"/>
      <c r="JPS90" s="20"/>
      <c r="JPT90" s="18"/>
      <c r="JQG90" s="20"/>
      <c r="JQH90" s="18"/>
      <c r="JQU90" s="20"/>
      <c r="JQV90" s="18"/>
      <c r="JRI90" s="20"/>
      <c r="JRJ90" s="18"/>
      <c r="JRW90" s="20"/>
      <c r="JRX90" s="18"/>
      <c r="JSK90" s="20"/>
      <c r="JSL90" s="18"/>
      <c r="JSY90" s="20"/>
      <c r="JSZ90" s="18"/>
      <c r="JTM90" s="20"/>
      <c r="JTN90" s="18"/>
      <c r="JUA90" s="20"/>
      <c r="JUB90" s="18"/>
      <c r="JUO90" s="20"/>
      <c r="JUP90" s="18"/>
      <c r="JVC90" s="20"/>
      <c r="JVD90" s="18"/>
      <c r="JVQ90" s="20"/>
      <c r="JVR90" s="18"/>
      <c r="JWE90" s="20"/>
      <c r="JWF90" s="18"/>
      <c r="JWS90" s="20"/>
      <c r="JWT90" s="18"/>
      <c r="JXG90" s="20"/>
      <c r="JXH90" s="18"/>
      <c r="JXU90" s="20"/>
      <c r="JXV90" s="18"/>
      <c r="JYI90" s="20"/>
      <c r="JYJ90" s="18"/>
      <c r="JYW90" s="20"/>
      <c r="JYX90" s="18"/>
      <c r="JZK90" s="20"/>
      <c r="JZL90" s="18"/>
      <c r="JZY90" s="20"/>
      <c r="JZZ90" s="18"/>
      <c r="KAM90" s="20"/>
      <c r="KAN90" s="18"/>
      <c r="KBA90" s="20"/>
      <c r="KBB90" s="18"/>
      <c r="KBO90" s="20"/>
      <c r="KBP90" s="18"/>
      <c r="KCC90" s="20"/>
      <c r="KCD90" s="18"/>
      <c r="KCQ90" s="20"/>
      <c r="KCR90" s="18"/>
      <c r="KDE90" s="20"/>
      <c r="KDF90" s="18"/>
      <c r="KDS90" s="20"/>
      <c r="KDT90" s="18"/>
      <c r="KEG90" s="20"/>
      <c r="KEH90" s="18"/>
      <c r="KEU90" s="20"/>
      <c r="KEV90" s="18"/>
      <c r="KFI90" s="20"/>
      <c r="KFJ90" s="18"/>
      <c r="KFW90" s="20"/>
      <c r="KFX90" s="18"/>
      <c r="KGK90" s="20"/>
      <c r="KGL90" s="18"/>
      <c r="KGY90" s="20"/>
      <c r="KGZ90" s="18"/>
      <c r="KHM90" s="20"/>
      <c r="KHN90" s="18"/>
      <c r="KIA90" s="20"/>
      <c r="KIB90" s="18"/>
      <c r="KIO90" s="20"/>
      <c r="KIP90" s="18"/>
      <c r="KJC90" s="20"/>
      <c r="KJD90" s="18"/>
      <c r="KJQ90" s="20"/>
      <c r="KJR90" s="18"/>
      <c r="KKE90" s="20"/>
      <c r="KKF90" s="18"/>
      <c r="KKS90" s="20"/>
      <c r="KKT90" s="18"/>
      <c r="KLG90" s="20"/>
      <c r="KLH90" s="18"/>
      <c r="KLU90" s="20"/>
      <c r="KLV90" s="18"/>
      <c r="KMI90" s="20"/>
      <c r="KMJ90" s="18"/>
      <c r="KMW90" s="20"/>
      <c r="KMX90" s="18"/>
      <c r="KNK90" s="20"/>
      <c r="KNL90" s="18"/>
      <c r="KNY90" s="20"/>
      <c r="KNZ90" s="18"/>
      <c r="KOM90" s="20"/>
      <c r="KON90" s="18"/>
      <c r="KPA90" s="20"/>
      <c r="KPB90" s="18"/>
      <c r="KPO90" s="20"/>
      <c r="KPP90" s="18"/>
      <c r="KQC90" s="20"/>
      <c r="KQD90" s="18"/>
      <c r="KQQ90" s="20"/>
      <c r="KQR90" s="18"/>
      <c r="KRE90" s="20"/>
      <c r="KRF90" s="18"/>
      <c r="KRS90" s="20"/>
      <c r="KRT90" s="18"/>
      <c r="KSG90" s="20"/>
      <c r="KSH90" s="18"/>
      <c r="KSU90" s="20"/>
      <c r="KSV90" s="18"/>
      <c r="KTI90" s="20"/>
      <c r="KTJ90" s="18"/>
      <c r="KTW90" s="20"/>
      <c r="KTX90" s="18"/>
      <c r="KUK90" s="20"/>
      <c r="KUL90" s="18"/>
      <c r="KUY90" s="20"/>
      <c r="KUZ90" s="18"/>
      <c r="KVM90" s="20"/>
      <c r="KVN90" s="18"/>
      <c r="KWA90" s="20"/>
      <c r="KWB90" s="18"/>
      <c r="KWO90" s="20"/>
      <c r="KWP90" s="18"/>
      <c r="KXC90" s="20"/>
      <c r="KXD90" s="18"/>
      <c r="KXQ90" s="20"/>
      <c r="KXR90" s="18"/>
      <c r="KYE90" s="20"/>
      <c r="KYF90" s="18"/>
      <c r="KYS90" s="20"/>
      <c r="KYT90" s="18"/>
      <c r="KZG90" s="20"/>
      <c r="KZH90" s="18"/>
      <c r="KZU90" s="20"/>
      <c r="KZV90" s="18"/>
      <c r="LAI90" s="20"/>
      <c r="LAJ90" s="18"/>
      <c r="LAW90" s="20"/>
      <c r="LAX90" s="18"/>
      <c r="LBK90" s="20"/>
      <c r="LBL90" s="18"/>
      <c r="LBY90" s="20"/>
      <c r="LBZ90" s="18"/>
      <c r="LCM90" s="20"/>
      <c r="LCN90" s="18"/>
      <c r="LDA90" s="20"/>
      <c r="LDB90" s="18"/>
      <c r="LDO90" s="20"/>
      <c r="LDP90" s="18"/>
      <c r="LEC90" s="20"/>
      <c r="LED90" s="18"/>
      <c r="LEQ90" s="20"/>
      <c r="LER90" s="18"/>
      <c r="LFE90" s="20"/>
      <c r="LFF90" s="18"/>
      <c r="LFS90" s="20"/>
      <c r="LFT90" s="18"/>
      <c r="LGG90" s="20"/>
      <c r="LGH90" s="18"/>
      <c r="LGU90" s="20"/>
      <c r="LGV90" s="18"/>
      <c r="LHI90" s="20"/>
      <c r="LHJ90" s="18"/>
      <c r="LHW90" s="20"/>
      <c r="LHX90" s="18"/>
      <c r="LIK90" s="20"/>
      <c r="LIL90" s="18"/>
      <c r="LIY90" s="20"/>
      <c r="LIZ90" s="18"/>
      <c r="LJM90" s="20"/>
      <c r="LJN90" s="18"/>
      <c r="LKA90" s="20"/>
      <c r="LKB90" s="18"/>
      <c r="LKO90" s="20"/>
      <c r="LKP90" s="18"/>
      <c r="LLC90" s="20"/>
      <c r="LLD90" s="18"/>
      <c r="LLQ90" s="20"/>
      <c r="LLR90" s="18"/>
      <c r="LME90" s="20"/>
      <c r="LMF90" s="18"/>
      <c r="LMS90" s="20"/>
      <c r="LMT90" s="18"/>
      <c r="LNG90" s="20"/>
      <c r="LNH90" s="18"/>
      <c r="LNU90" s="20"/>
      <c r="LNV90" s="18"/>
      <c r="LOI90" s="20"/>
      <c r="LOJ90" s="18"/>
      <c r="LOW90" s="20"/>
      <c r="LOX90" s="18"/>
      <c r="LPK90" s="20"/>
      <c r="LPL90" s="18"/>
      <c r="LPY90" s="20"/>
      <c r="LPZ90" s="18"/>
      <c r="LQM90" s="20"/>
      <c r="LQN90" s="18"/>
      <c r="LRA90" s="20"/>
      <c r="LRB90" s="18"/>
      <c r="LRO90" s="20"/>
      <c r="LRP90" s="18"/>
      <c r="LSC90" s="20"/>
      <c r="LSD90" s="18"/>
      <c r="LSQ90" s="20"/>
      <c r="LSR90" s="18"/>
      <c r="LTE90" s="20"/>
      <c r="LTF90" s="18"/>
      <c r="LTS90" s="20"/>
      <c r="LTT90" s="18"/>
      <c r="LUG90" s="20"/>
      <c r="LUH90" s="18"/>
      <c r="LUU90" s="20"/>
      <c r="LUV90" s="18"/>
      <c r="LVI90" s="20"/>
      <c r="LVJ90" s="18"/>
      <c r="LVW90" s="20"/>
      <c r="LVX90" s="18"/>
      <c r="LWK90" s="20"/>
      <c r="LWL90" s="18"/>
      <c r="LWY90" s="20"/>
      <c r="LWZ90" s="18"/>
      <c r="LXM90" s="20"/>
      <c r="LXN90" s="18"/>
      <c r="LYA90" s="20"/>
      <c r="LYB90" s="18"/>
      <c r="LYO90" s="20"/>
      <c r="LYP90" s="18"/>
      <c r="LZC90" s="20"/>
      <c r="LZD90" s="18"/>
      <c r="LZQ90" s="20"/>
      <c r="LZR90" s="18"/>
      <c r="MAE90" s="20"/>
      <c r="MAF90" s="18"/>
      <c r="MAS90" s="20"/>
      <c r="MAT90" s="18"/>
      <c r="MBG90" s="20"/>
      <c r="MBH90" s="18"/>
      <c r="MBU90" s="20"/>
      <c r="MBV90" s="18"/>
      <c r="MCI90" s="20"/>
      <c r="MCJ90" s="18"/>
      <c r="MCW90" s="20"/>
      <c r="MCX90" s="18"/>
      <c r="MDK90" s="20"/>
      <c r="MDL90" s="18"/>
      <c r="MDY90" s="20"/>
      <c r="MDZ90" s="18"/>
      <c r="MEM90" s="20"/>
      <c r="MEN90" s="18"/>
      <c r="MFA90" s="20"/>
      <c r="MFB90" s="18"/>
      <c r="MFO90" s="20"/>
      <c r="MFP90" s="18"/>
      <c r="MGC90" s="20"/>
      <c r="MGD90" s="18"/>
      <c r="MGQ90" s="20"/>
      <c r="MGR90" s="18"/>
      <c r="MHE90" s="20"/>
      <c r="MHF90" s="18"/>
      <c r="MHS90" s="20"/>
      <c r="MHT90" s="18"/>
      <c r="MIG90" s="20"/>
      <c r="MIH90" s="18"/>
      <c r="MIU90" s="20"/>
      <c r="MIV90" s="18"/>
      <c r="MJI90" s="20"/>
      <c r="MJJ90" s="18"/>
      <c r="MJW90" s="20"/>
      <c r="MJX90" s="18"/>
      <c r="MKK90" s="20"/>
      <c r="MKL90" s="18"/>
      <c r="MKY90" s="20"/>
      <c r="MKZ90" s="18"/>
      <c r="MLM90" s="20"/>
      <c r="MLN90" s="18"/>
      <c r="MMA90" s="20"/>
      <c r="MMB90" s="18"/>
      <c r="MMO90" s="20"/>
      <c r="MMP90" s="18"/>
      <c r="MNC90" s="20"/>
      <c r="MND90" s="18"/>
      <c r="MNQ90" s="20"/>
      <c r="MNR90" s="18"/>
      <c r="MOE90" s="20"/>
      <c r="MOF90" s="18"/>
      <c r="MOS90" s="20"/>
      <c r="MOT90" s="18"/>
      <c r="MPG90" s="20"/>
      <c r="MPH90" s="18"/>
      <c r="MPU90" s="20"/>
      <c r="MPV90" s="18"/>
      <c r="MQI90" s="20"/>
      <c r="MQJ90" s="18"/>
      <c r="MQW90" s="20"/>
      <c r="MQX90" s="18"/>
      <c r="MRK90" s="20"/>
      <c r="MRL90" s="18"/>
      <c r="MRY90" s="20"/>
      <c r="MRZ90" s="18"/>
      <c r="MSM90" s="20"/>
      <c r="MSN90" s="18"/>
      <c r="MTA90" s="20"/>
      <c r="MTB90" s="18"/>
      <c r="MTO90" s="20"/>
      <c r="MTP90" s="18"/>
      <c r="MUC90" s="20"/>
      <c r="MUD90" s="18"/>
      <c r="MUQ90" s="20"/>
      <c r="MUR90" s="18"/>
      <c r="MVE90" s="20"/>
      <c r="MVF90" s="18"/>
      <c r="MVS90" s="20"/>
      <c r="MVT90" s="18"/>
      <c r="MWG90" s="20"/>
      <c r="MWH90" s="18"/>
      <c r="MWU90" s="20"/>
      <c r="MWV90" s="18"/>
      <c r="MXI90" s="20"/>
      <c r="MXJ90" s="18"/>
      <c r="MXW90" s="20"/>
      <c r="MXX90" s="18"/>
      <c r="MYK90" s="20"/>
      <c r="MYL90" s="18"/>
      <c r="MYY90" s="20"/>
      <c r="MYZ90" s="18"/>
      <c r="MZM90" s="20"/>
      <c r="MZN90" s="18"/>
      <c r="NAA90" s="20"/>
      <c r="NAB90" s="18"/>
      <c r="NAO90" s="20"/>
      <c r="NAP90" s="18"/>
      <c r="NBC90" s="20"/>
      <c r="NBD90" s="18"/>
      <c r="NBQ90" s="20"/>
      <c r="NBR90" s="18"/>
      <c r="NCE90" s="20"/>
      <c r="NCF90" s="18"/>
      <c r="NCS90" s="20"/>
      <c r="NCT90" s="18"/>
      <c r="NDG90" s="20"/>
      <c r="NDH90" s="18"/>
      <c r="NDU90" s="20"/>
      <c r="NDV90" s="18"/>
      <c r="NEI90" s="20"/>
      <c r="NEJ90" s="18"/>
      <c r="NEW90" s="20"/>
      <c r="NEX90" s="18"/>
      <c r="NFK90" s="20"/>
      <c r="NFL90" s="18"/>
      <c r="NFY90" s="20"/>
      <c r="NFZ90" s="18"/>
      <c r="NGM90" s="20"/>
      <c r="NGN90" s="18"/>
      <c r="NHA90" s="20"/>
      <c r="NHB90" s="18"/>
      <c r="NHO90" s="20"/>
      <c r="NHP90" s="18"/>
      <c r="NIC90" s="20"/>
      <c r="NID90" s="18"/>
      <c r="NIQ90" s="20"/>
      <c r="NIR90" s="18"/>
      <c r="NJE90" s="20"/>
      <c r="NJF90" s="18"/>
      <c r="NJS90" s="20"/>
      <c r="NJT90" s="18"/>
      <c r="NKG90" s="20"/>
      <c r="NKH90" s="18"/>
      <c r="NKU90" s="20"/>
      <c r="NKV90" s="18"/>
      <c r="NLI90" s="20"/>
      <c r="NLJ90" s="18"/>
      <c r="NLW90" s="20"/>
      <c r="NLX90" s="18"/>
      <c r="NMK90" s="20"/>
      <c r="NML90" s="18"/>
      <c r="NMY90" s="20"/>
      <c r="NMZ90" s="18"/>
      <c r="NNM90" s="20"/>
      <c r="NNN90" s="18"/>
      <c r="NOA90" s="20"/>
      <c r="NOB90" s="18"/>
      <c r="NOO90" s="20"/>
      <c r="NOP90" s="18"/>
      <c r="NPC90" s="20"/>
      <c r="NPD90" s="18"/>
      <c r="NPQ90" s="20"/>
      <c r="NPR90" s="18"/>
      <c r="NQE90" s="20"/>
      <c r="NQF90" s="18"/>
      <c r="NQS90" s="20"/>
      <c r="NQT90" s="18"/>
      <c r="NRG90" s="20"/>
      <c r="NRH90" s="18"/>
      <c r="NRU90" s="20"/>
      <c r="NRV90" s="18"/>
      <c r="NSI90" s="20"/>
      <c r="NSJ90" s="18"/>
      <c r="NSW90" s="20"/>
      <c r="NSX90" s="18"/>
      <c r="NTK90" s="20"/>
      <c r="NTL90" s="18"/>
      <c r="NTY90" s="20"/>
      <c r="NTZ90" s="18"/>
      <c r="NUM90" s="20"/>
      <c r="NUN90" s="18"/>
      <c r="NVA90" s="20"/>
      <c r="NVB90" s="18"/>
      <c r="NVO90" s="20"/>
      <c r="NVP90" s="18"/>
      <c r="NWC90" s="20"/>
      <c r="NWD90" s="18"/>
      <c r="NWQ90" s="20"/>
      <c r="NWR90" s="18"/>
      <c r="NXE90" s="20"/>
      <c r="NXF90" s="18"/>
      <c r="NXS90" s="20"/>
      <c r="NXT90" s="18"/>
      <c r="NYG90" s="20"/>
      <c r="NYH90" s="18"/>
      <c r="NYU90" s="20"/>
      <c r="NYV90" s="18"/>
      <c r="NZI90" s="20"/>
      <c r="NZJ90" s="18"/>
      <c r="NZW90" s="20"/>
      <c r="NZX90" s="18"/>
      <c r="OAK90" s="20"/>
      <c r="OAL90" s="18"/>
      <c r="OAY90" s="20"/>
      <c r="OAZ90" s="18"/>
      <c r="OBM90" s="20"/>
      <c r="OBN90" s="18"/>
      <c r="OCA90" s="20"/>
      <c r="OCB90" s="18"/>
      <c r="OCO90" s="20"/>
      <c r="OCP90" s="18"/>
      <c r="ODC90" s="20"/>
      <c r="ODD90" s="18"/>
      <c r="ODQ90" s="20"/>
      <c r="ODR90" s="18"/>
      <c r="OEE90" s="20"/>
      <c r="OEF90" s="18"/>
      <c r="OES90" s="20"/>
      <c r="OET90" s="18"/>
      <c r="OFG90" s="20"/>
      <c r="OFH90" s="18"/>
      <c r="OFU90" s="20"/>
      <c r="OFV90" s="18"/>
      <c r="OGI90" s="20"/>
      <c r="OGJ90" s="18"/>
      <c r="OGW90" s="20"/>
      <c r="OGX90" s="18"/>
      <c r="OHK90" s="20"/>
      <c r="OHL90" s="18"/>
      <c r="OHY90" s="20"/>
      <c r="OHZ90" s="18"/>
      <c r="OIM90" s="20"/>
      <c r="OIN90" s="18"/>
      <c r="OJA90" s="20"/>
      <c r="OJB90" s="18"/>
      <c r="OJO90" s="20"/>
      <c r="OJP90" s="18"/>
      <c r="OKC90" s="20"/>
      <c r="OKD90" s="18"/>
      <c r="OKQ90" s="20"/>
      <c r="OKR90" s="18"/>
      <c r="OLE90" s="20"/>
      <c r="OLF90" s="18"/>
      <c r="OLS90" s="20"/>
      <c r="OLT90" s="18"/>
      <c r="OMG90" s="20"/>
      <c r="OMH90" s="18"/>
      <c r="OMU90" s="20"/>
      <c r="OMV90" s="18"/>
      <c r="ONI90" s="20"/>
      <c r="ONJ90" s="18"/>
      <c r="ONW90" s="20"/>
      <c r="ONX90" s="18"/>
      <c r="OOK90" s="20"/>
      <c r="OOL90" s="18"/>
      <c r="OOY90" s="20"/>
      <c r="OOZ90" s="18"/>
      <c r="OPM90" s="20"/>
      <c r="OPN90" s="18"/>
      <c r="OQA90" s="20"/>
      <c r="OQB90" s="18"/>
      <c r="OQO90" s="20"/>
      <c r="OQP90" s="18"/>
      <c r="ORC90" s="20"/>
      <c r="ORD90" s="18"/>
      <c r="ORQ90" s="20"/>
      <c r="ORR90" s="18"/>
      <c r="OSE90" s="20"/>
      <c r="OSF90" s="18"/>
      <c r="OSS90" s="20"/>
      <c r="OST90" s="18"/>
      <c r="OTG90" s="20"/>
      <c r="OTH90" s="18"/>
      <c r="OTU90" s="20"/>
      <c r="OTV90" s="18"/>
      <c r="OUI90" s="20"/>
      <c r="OUJ90" s="18"/>
      <c r="OUW90" s="20"/>
      <c r="OUX90" s="18"/>
      <c r="OVK90" s="20"/>
      <c r="OVL90" s="18"/>
      <c r="OVY90" s="20"/>
      <c r="OVZ90" s="18"/>
      <c r="OWM90" s="20"/>
      <c r="OWN90" s="18"/>
      <c r="OXA90" s="20"/>
      <c r="OXB90" s="18"/>
      <c r="OXO90" s="20"/>
      <c r="OXP90" s="18"/>
      <c r="OYC90" s="20"/>
      <c r="OYD90" s="18"/>
      <c r="OYQ90" s="20"/>
      <c r="OYR90" s="18"/>
      <c r="OZE90" s="20"/>
      <c r="OZF90" s="18"/>
      <c r="OZS90" s="20"/>
      <c r="OZT90" s="18"/>
      <c r="PAG90" s="20"/>
      <c r="PAH90" s="18"/>
      <c r="PAU90" s="20"/>
      <c r="PAV90" s="18"/>
      <c r="PBI90" s="20"/>
      <c r="PBJ90" s="18"/>
      <c r="PBW90" s="20"/>
      <c r="PBX90" s="18"/>
      <c r="PCK90" s="20"/>
      <c r="PCL90" s="18"/>
      <c r="PCY90" s="20"/>
      <c r="PCZ90" s="18"/>
      <c r="PDM90" s="20"/>
      <c r="PDN90" s="18"/>
      <c r="PEA90" s="20"/>
      <c r="PEB90" s="18"/>
      <c r="PEO90" s="20"/>
      <c r="PEP90" s="18"/>
      <c r="PFC90" s="20"/>
      <c r="PFD90" s="18"/>
      <c r="PFQ90" s="20"/>
      <c r="PFR90" s="18"/>
      <c r="PGE90" s="20"/>
      <c r="PGF90" s="18"/>
      <c r="PGS90" s="20"/>
      <c r="PGT90" s="18"/>
      <c r="PHG90" s="20"/>
      <c r="PHH90" s="18"/>
      <c r="PHU90" s="20"/>
      <c r="PHV90" s="18"/>
      <c r="PII90" s="20"/>
      <c r="PIJ90" s="18"/>
      <c r="PIW90" s="20"/>
      <c r="PIX90" s="18"/>
      <c r="PJK90" s="20"/>
      <c r="PJL90" s="18"/>
      <c r="PJY90" s="20"/>
      <c r="PJZ90" s="18"/>
      <c r="PKM90" s="20"/>
      <c r="PKN90" s="18"/>
      <c r="PLA90" s="20"/>
      <c r="PLB90" s="18"/>
      <c r="PLO90" s="20"/>
      <c r="PLP90" s="18"/>
      <c r="PMC90" s="20"/>
      <c r="PMD90" s="18"/>
      <c r="PMQ90" s="20"/>
      <c r="PMR90" s="18"/>
      <c r="PNE90" s="20"/>
      <c r="PNF90" s="18"/>
      <c r="PNS90" s="20"/>
      <c r="PNT90" s="18"/>
      <c r="POG90" s="20"/>
      <c r="POH90" s="18"/>
      <c r="POU90" s="20"/>
      <c r="POV90" s="18"/>
      <c r="PPI90" s="20"/>
      <c r="PPJ90" s="18"/>
      <c r="PPW90" s="20"/>
      <c r="PPX90" s="18"/>
      <c r="PQK90" s="20"/>
      <c r="PQL90" s="18"/>
      <c r="PQY90" s="20"/>
      <c r="PQZ90" s="18"/>
      <c r="PRM90" s="20"/>
      <c r="PRN90" s="18"/>
      <c r="PSA90" s="20"/>
      <c r="PSB90" s="18"/>
      <c r="PSO90" s="20"/>
      <c r="PSP90" s="18"/>
      <c r="PTC90" s="20"/>
      <c r="PTD90" s="18"/>
      <c r="PTQ90" s="20"/>
      <c r="PTR90" s="18"/>
      <c r="PUE90" s="20"/>
      <c r="PUF90" s="18"/>
      <c r="PUS90" s="20"/>
      <c r="PUT90" s="18"/>
      <c r="PVG90" s="20"/>
      <c r="PVH90" s="18"/>
      <c r="PVU90" s="20"/>
      <c r="PVV90" s="18"/>
      <c r="PWI90" s="20"/>
      <c r="PWJ90" s="18"/>
      <c r="PWW90" s="20"/>
      <c r="PWX90" s="18"/>
      <c r="PXK90" s="20"/>
      <c r="PXL90" s="18"/>
      <c r="PXY90" s="20"/>
      <c r="PXZ90" s="18"/>
      <c r="PYM90" s="20"/>
      <c r="PYN90" s="18"/>
      <c r="PZA90" s="20"/>
      <c r="PZB90" s="18"/>
      <c r="PZO90" s="20"/>
      <c r="PZP90" s="18"/>
      <c r="QAC90" s="20"/>
      <c r="QAD90" s="18"/>
      <c r="QAQ90" s="20"/>
      <c r="QAR90" s="18"/>
      <c r="QBE90" s="20"/>
      <c r="QBF90" s="18"/>
      <c r="QBS90" s="20"/>
      <c r="QBT90" s="18"/>
      <c r="QCG90" s="20"/>
      <c r="QCH90" s="18"/>
      <c r="QCU90" s="20"/>
      <c r="QCV90" s="18"/>
      <c r="QDI90" s="20"/>
      <c r="QDJ90" s="18"/>
      <c r="QDW90" s="20"/>
      <c r="QDX90" s="18"/>
      <c r="QEK90" s="20"/>
      <c r="QEL90" s="18"/>
      <c r="QEY90" s="20"/>
      <c r="QEZ90" s="18"/>
      <c r="QFM90" s="20"/>
      <c r="QFN90" s="18"/>
      <c r="QGA90" s="20"/>
      <c r="QGB90" s="18"/>
      <c r="QGO90" s="20"/>
      <c r="QGP90" s="18"/>
      <c r="QHC90" s="20"/>
      <c r="QHD90" s="18"/>
      <c r="QHQ90" s="20"/>
      <c r="QHR90" s="18"/>
      <c r="QIE90" s="20"/>
      <c r="QIF90" s="18"/>
      <c r="QIS90" s="20"/>
      <c r="QIT90" s="18"/>
      <c r="QJG90" s="20"/>
      <c r="QJH90" s="18"/>
      <c r="QJU90" s="20"/>
      <c r="QJV90" s="18"/>
      <c r="QKI90" s="20"/>
      <c r="QKJ90" s="18"/>
      <c r="QKW90" s="20"/>
      <c r="QKX90" s="18"/>
      <c r="QLK90" s="20"/>
      <c r="QLL90" s="18"/>
      <c r="QLY90" s="20"/>
      <c r="QLZ90" s="18"/>
      <c r="QMM90" s="20"/>
      <c r="QMN90" s="18"/>
      <c r="QNA90" s="20"/>
      <c r="QNB90" s="18"/>
      <c r="QNO90" s="20"/>
      <c r="QNP90" s="18"/>
      <c r="QOC90" s="20"/>
      <c r="QOD90" s="18"/>
      <c r="QOQ90" s="20"/>
      <c r="QOR90" s="18"/>
      <c r="QPE90" s="20"/>
      <c r="QPF90" s="18"/>
      <c r="QPS90" s="20"/>
      <c r="QPT90" s="18"/>
      <c r="QQG90" s="20"/>
      <c r="QQH90" s="18"/>
      <c r="QQU90" s="20"/>
      <c r="QQV90" s="18"/>
      <c r="QRI90" s="20"/>
      <c r="QRJ90" s="18"/>
      <c r="QRW90" s="20"/>
      <c r="QRX90" s="18"/>
      <c r="QSK90" s="20"/>
      <c r="QSL90" s="18"/>
      <c r="QSY90" s="20"/>
      <c r="QSZ90" s="18"/>
      <c r="QTM90" s="20"/>
      <c r="QTN90" s="18"/>
      <c r="QUA90" s="20"/>
      <c r="QUB90" s="18"/>
      <c r="QUO90" s="20"/>
      <c r="QUP90" s="18"/>
      <c r="QVC90" s="20"/>
      <c r="QVD90" s="18"/>
      <c r="QVQ90" s="20"/>
      <c r="QVR90" s="18"/>
      <c r="QWE90" s="20"/>
      <c r="QWF90" s="18"/>
      <c r="QWS90" s="20"/>
      <c r="QWT90" s="18"/>
      <c r="QXG90" s="20"/>
      <c r="QXH90" s="18"/>
      <c r="QXU90" s="20"/>
      <c r="QXV90" s="18"/>
      <c r="QYI90" s="20"/>
      <c r="QYJ90" s="18"/>
      <c r="QYW90" s="20"/>
      <c r="QYX90" s="18"/>
      <c r="QZK90" s="20"/>
      <c r="QZL90" s="18"/>
      <c r="QZY90" s="20"/>
      <c r="QZZ90" s="18"/>
      <c r="RAM90" s="20"/>
      <c r="RAN90" s="18"/>
      <c r="RBA90" s="20"/>
      <c r="RBB90" s="18"/>
      <c r="RBO90" s="20"/>
      <c r="RBP90" s="18"/>
      <c r="RCC90" s="20"/>
      <c r="RCD90" s="18"/>
      <c r="RCQ90" s="20"/>
      <c r="RCR90" s="18"/>
      <c r="RDE90" s="20"/>
      <c r="RDF90" s="18"/>
      <c r="RDS90" s="20"/>
      <c r="RDT90" s="18"/>
      <c r="REG90" s="20"/>
      <c r="REH90" s="18"/>
      <c r="REU90" s="20"/>
      <c r="REV90" s="18"/>
      <c r="RFI90" s="20"/>
      <c r="RFJ90" s="18"/>
      <c r="RFW90" s="20"/>
      <c r="RFX90" s="18"/>
      <c r="RGK90" s="20"/>
      <c r="RGL90" s="18"/>
      <c r="RGY90" s="20"/>
      <c r="RGZ90" s="18"/>
      <c r="RHM90" s="20"/>
      <c r="RHN90" s="18"/>
      <c r="RIA90" s="20"/>
      <c r="RIB90" s="18"/>
      <c r="RIO90" s="20"/>
      <c r="RIP90" s="18"/>
      <c r="RJC90" s="20"/>
      <c r="RJD90" s="18"/>
      <c r="RJQ90" s="20"/>
      <c r="RJR90" s="18"/>
      <c r="RKE90" s="20"/>
      <c r="RKF90" s="18"/>
      <c r="RKS90" s="20"/>
      <c r="RKT90" s="18"/>
      <c r="RLG90" s="20"/>
      <c r="RLH90" s="18"/>
      <c r="RLU90" s="20"/>
      <c r="RLV90" s="18"/>
      <c r="RMI90" s="20"/>
      <c r="RMJ90" s="18"/>
      <c r="RMW90" s="20"/>
      <c r="RMX90" s="18"/>
      <c r="RNK90" s="20"/>
      <c r="RNL90" s="18"/>
      <c r="RNY90" s="20"/>
      <c r="RNZ90" s="18"/>
      <c r="ROM90" s="20"/>
      <c r="RON90" s="18"/>
      <c r="RPA90" s="20"/>
      <c r="RPB90" s="18"/>
      <c r="RPO90" s="20"/>
      <c r="RPP90" s="18"/>
      <c r="RQC90" s="20"/>
      <c r="RQD90" s="18"/>
      <c r="RQQ90" s="20"/>
      <c r="RQR90" s="18"/>
      <c r="RRE90" s="20"/>
      <c r="RRF90" s="18"/>
      <c r="RRS90" s="20"/>
      <c r="RRT90" s="18"/>
      <c r="RSG90" s="20"/>
      <c r="RSH90" s="18"/>
      <c r="RSU90" s="20"/>
      <c r="RSV90" s="18"/>
      <c r="RTI90" s="20"/>
      <c r="RTJ90" s="18"/>
      <c r="RTW90" s="20"/>
      <c r="RTX90" s="18"/>
      <c r="RUK90" s="20"/>
      <c r="RUL90" s="18"/>
      <c r="RUY90" s="20"/>
      <c r="RUZ90" s="18"/>
      <c r="RVM90" s="20"/>
      <c r="RVN90" s="18"/>
      <c r="RWA90" s="20"/>
      <c r="RWB90" s="18"/>
      <c r="RWO90" s="20"/>
      <c r="RWP90" s="18"/>
      <c r="RXC90" s="20"/>
      <c r="RXD90" s="18"/>
      <c r="RXQ90" s="20"/>
      <c r="RXR90" s="18"/>
      <c r="RYE90" s="20"/>
      <c r="RYF90" s="18"/>
      <c r="RYS90" s="20"/>
      <c r="RYT90" s="18"/>
      <c r="RZG90" s="20"/>
      <c r="RZH90" s="18"/>
      <c r="RZU90" s="20"/>
      <c r="RZV90" s="18"/>
      <c r="SAI90" s="20"/>
      <c r="SAJ90" s="18"/>
      <c r="SAW90" s="20"/>
      <c r="SAX90" s="18"/>
      <c r="SBK90" s="20"/>
      <c r="SBL90" s="18"/>
      <c r="SBY90" s="20"/>
      <c r="SBZ90" s="18"/>
      <c r="SCM90" s="20"/>
      <c r="SCN90" s="18"/>
      <c r="SDA90" s="20"/>
      <c r="SDB90" s="18"/>
      <c r="SDO90" s="20"/>
      <c r="SDP90" s="18"/>
      <c r="SEC90" s="20"/>
      <c r="SED90" s="18"/>
      <c r="SEQ90" s="20"/>
      <c r="SER90" s="18"/>
      <c r="SFE90" s="20"/>
      <c r="SFF90" s="18"/>
      <c r="SFS90" s="20"/>
      <c r="SFT90" s="18"/>
      <c r="SGG90" s="20"/>
      <c r="SGH90" s="18"/>
      <c r="SGU90" s="20"/>
      <c r="SGV90" s="18"/>
      <c r="SHI90" s="20"/>
      <c r="SHJ90" s="18"/>
      <c r="SHW90" s="20"/>
      <c r="SHX90" s="18"/>
      <c r="SIK90" s="20"/>
      <c r="SIL90" s="18"/>
      <c r="SIY90" s="20"/>
      <c r="SIZ90" s="18"/>
      <c r="SJM90" s="20"/>
      <c r="SJN90" s="18"/>
      <c r="SKA90" s="20"/>
      <c r="SKB90" s="18"/>
      <c r="SKO90" s="20"/>
      <c r="SKP90" s="18"/>
      <c r="SLC90" s="20"/>
      <c r="SLD90" s="18"/>
      <c r="SLQ90" s="20"/>
      <c r="SLR90" s="18"/>
      <c r="SME90" s="20"/>
      <c r="SMF90" s="18"/>
      <c r="SMS90" s="20"/>
      <c r="SMT90" s="18"/>
      <c r="SNG90" s="20"/>
      <c r="SNH90" s="18"/>
      <c r="SNU90" s="20"/>
      <c r="SNV90" s="18"/>
      <c r="SOI90" s="20"/>
      <c r="SOJ90" s="18"/>
      <c r="SOW90" s="20"/>
      <c r="SOX90" s="18"/>
      <c r="SPK90" s="20"/>
      <c r="SPL90" s="18"/>
      <c r="SPY90" s="20"/>
      <c r="SPZ90" s="18"/>
      <c r="SQM90" s="20"/>
      <c r="SQN90" s="18"/>
      <c r="SRA90" s="20"/>
      <c r="SRB90" s="18"/>
      <c r="SRO90" s="20"/>
      <c r="SRP90" s="18"/>
      <c r="SSC90" s="20"/>
      <c r="SSD90" s="18"/>
      <c r="SSQ90" s="20"/>
      <c r="SSR90" s="18"/>
      <c r="STE90" s="20"/>
      <c r="STF90" s="18"/>
      <c r="STS90" s="20"/>
      <c r="STT90" s="18"/>
      <c r="SUG90" s="20"/>
      <c r="SUH90" s="18"/>
      <c r="SUU90" s="20"/>
      <c r="SUV90" s="18"/>
      <c r="SVI90" s="20"/>
      <c r="SVJ90" s="18"/>
      <c r="SVW90" s="20"/>
      <c r="SVX90" s="18"/>
      <c r="SWK90" s="20"/>
      <c r="SWL90" s="18"/>
      <c r="SWY90" s="20"/>
      <c r="SWZ90" s="18"/>
      <c r="SXM90" s="20"/>
      <c r="SXN90" s="18"/>
      <c r="SYA90" s="20"/>
      <c r="SYB90" s="18"/>
      <c r="SYO90" s="20"/>
      <c r="SYP90" s="18"/>
      <c r="SZC90" s="20"/>
      <c r="SZD90" s="18"/>
      <c r="SZQ90" s="20"/>
      <c r="SZR90" s="18"/>
      <c r="TAE90" s="20"/>
      <c r="TAF90" s="18"/>
      <c r="TAS90" s="20"/>
      <c r="TAT90" s="18"/>
      <c r="TBG90" s="20"/>
      <c r="TBH90" s="18"/>
      <c r="TBU90" s="20"/>
      <c r="TBV90" s="18"/>
      <c r="TCI90" s="20"/>
      <c r="TCJ90" s="18"/>
      <c r="TCW90" s="20"/>
      <c r="TCX90" s="18"/>
      <c r="TDK90" s="20"/>
      <c r="TDL90" s="18"/>
      <c r="TDY90" s="20"/>
      <c r="TDZ90" s="18"/>
      <c r="TEM90" s="20"/>
      <c r="TEN90" s="18"/>
      <c r="TFA90" s="20"/>
      <c r="TFB90" s="18"/>
      <c r="TFO90" s="20"/>
      <c r="TFP90" s="18"/>
      <c r="TGC90" s="20"/>
      <c r="TGD90" s="18"/>
      <c r="TGQ90" s="20"/>
      <c r="TGR90" s="18"/>
      <c r="THE90" s="20"/>
      <c r="THF90" s="18"/>
      <c r="THS90" s="20"/>
      <c r="THT90" s="18"/>
      <c r="TIG90" s="20"/>
      <c r="TIH90" s="18"/>
      <c r="TIU90" s="20"/>
      <c r="TIV90" s="18"/>
      <c r="TJI90" s="20"/>
      <c r="TJJ90" s="18"/>
      <c r="TJW90" s="20"/>
      <c r="TJX90" s="18"/>
      <c r="TKK90" s="20"/>
      <c r="TKL90" s="18"/>
      <c r="TKY90" s="20"/>
      <c r="TKZ90" s="18"/>
      <c r="TLM90" s="20"/>
      <c r="TLN90" s="18"/>
      <c r="TMA90" s="20"/>
      <c r="TMB90" s="18"/>
      <c r="TMO90" s="20"/>
      <c r="TMP90" s="18"/>
      <c r="TNC90" s="20"/>
      <c r="TND90" s="18"/>
      <c r="TNQ90" s="20"/>
      <c r="TNR90" s="18"/>
      <c r="TOE90" s="20"/>
      <c r="TOF90" s="18"/>
      <c r="TOS90" s="20"/>
      <c r="TOT90" s="18"/>
      <c r="TPG90" s="20"/>
      <c r="TPH90" s="18"/>
      <c r="TPU90" s="20"/>
      <c r="TPV90" s="18"/>
      <c r="TQI90" s="20"/>
      <c r="TQJ90" s="18"/>
      <c r="TQW90" s="20"/>
      <c r="TQX90" s="18"/>
      <c r="TRK90" s="20"/>
      <c r="TRL90" s="18"/>
      <c r="TRY90" s="20"/>
      <c r="TRZ90" s="18"/>
      <c r="TSM90" s="20"/>
      <c r="TSN90" s="18"/>
      <c r="TTA90" s="20"/>
      <c r="TTB90" s="18"/>
      <c r="TTO90" s="20"/>
      <c r="TTP90" s="18"/>
      <c r="TUC90" s="20"/>
      <c r="TUD90" s="18"/>
      <c r="TUQ90" s="20"/>
      <c r="TUR90" s="18"/>
      <c r="TVE90" s="20"/>
      <c r="TVF90" s="18"/>
      <c r="TVS90" s="20"/>
      <c r="TVT90" s="18"/>
      <c r="TWG90" s="20"/>
      <c r="TWH90" s="18"/>
      <c r="TWU90" s="20"/>
      <c r="TWV90" s="18"/>
      <c r="TXI90" s="20"/>
      <c r="TXJ90" s="18"/>
      <c r="TXW90" s="20"/>
      <c r="TXX90" s="18"/>
      <c r="TYK90" s="20"/>
      <c r="TYL90" s="18"/>
      <c r="TYY90" s="20"/>
      <c r="TYZ90" s="18"/>
      <c r="TZM90" s="20"/>
      <c r="TZN90" s="18"/>
      <c r="UAA90" s="20"/>
      <c r="UAB90" s="18"/>
      <c r="UAO90" s="20"/>
      <c r="UAP90" s="18"/>
      <c r="UBC90" s="20"/>
      <c r="UBD90" s="18"/>
      <c r="UBQ90" s="20"/>
      <c r="UBR90" s="18"/>
      <c r="UCE90" s="20"/>
      <c r="UCF90" s="18"/>
      <c r="UCS90" s="20"/>
      <c r="UCT90" s="18"/>
      <c r="UDG90" s="20"/>
      <c r="UDH90" s="18"/>
      <c r="UDU90" s="20"/>
      <c r="UDV90" s="18"/>
      <c r="UEI90" s="20"/>
      <c r="UEJ90" s="18"/>
      <c r="UEW90" s="20"/>
      <c r="UEX90" s="18"/>
      <c r="UFK90" s="20"/>
      <c r="UFL90" s="18"/>
      <c r="UFY90" s="20"/>
      <c r="UFZ90" s="18"/>
      <c r="UGM90" s="20"/>
      <c r="UGN90" s="18"/>
      <c r="UHA90" s="20"/>
      <c r="UHB90" s="18"/>
      <c r="UHO90" s="20"/>
      <c r="UHP90" s="18"/>
      <c r="UIC90" s="20"/>
      <c r="UID90" s="18"/>
      <c r="UIQ90" s="20"/>
      <c r="UIR90" s="18"/>
      <c r="UJE90" s="20"/>
      <c r="UJF90" s="18"/>
      <c r="UJS90" s="20"/>
      <c r="UJT90" s="18"/>
      <c r="UKG90" s="20"/>
      <c r="UKH90" s="18"/>
      <c r="UKU90" s="20"/>
      <c r="UKV90" s="18"/>
      <c r="ULI90" s="20"/>
      <c r="ULJ90" s="18"/>
      <c r="ULW90" s="20"/>
      <c r="ULX90" s="18"/>
      <c r="UMK90" s="20"/>
      <c r="UML90" s="18"/>
      <c r="UMY90" s="20"/>
      <c r="UMZ90" s="18"/>
      <c r="UNM90" s="20"/>
      <c r="UNN90" s="18"/>
      <c r="UOA90" s="20"/>
      <c r="UOB90" s="18"/>
      <c r="UOO90" s="20"/>
      <c r="UOP90" s="18"/>
      <c r="UPC90" s="20"/>
      <c r="UPD90" s="18"/>
      <c r="UPQ90" s="20"/>
      <c r="UPR90" s="18"/>
      <c r="UQE90" s="20"/>
      <c r="UQF90" s="18"/>
      <c r="UQS90" s="20"/>
      <c r="UQT90" s="18"/>
      <c r="URG90" s="20"/>
      <c r="URH90" s="18"/>
      <c r="URU90" s="20"/>
      <c r="URV90" s="18"/>
      <c r="USI90" s="20"/>
      <c r="USJ90" s="18"/>
      <c r="USW90" s="20"/>
      <c r="USX90" s="18"/>
      <c r="UTK90" s="20"/>
      <c r="UTL90" s="18"/>
      <c r="UTY90" s="20"/>
      <c r="UTZ90" s="18"/>
      <c r="UUM90" s="20"/>
      <c r="UUN90" s="18"/>
      <c r="UVA90" s="20"/>
      <c r="UVB90" s="18"/>
      <c r="UVO90" s="20"/>
      <c r="UVP90" s="18"/>
      <c r="UWC90" s="20"/>
      <c r="UWD90" s="18"/>
      <c r="UWQ90" s="20"/>
      <c r="UWR90" s="18"/>
      <c r="UXE90" s="20"/>
      <c r="UXF90" s="18"/>
      <c r="UXS90" s="20"/>
      <c r="UXT90" s="18"/>
      <c r="UYG90" s="20"/>
      <c r="UYH90" s="18"/>
      <c r="UYU90" s="20"/>
      <c r="UYV90" s="18"/>
      <c r="UZI90" s="20"/>
      <c r="UZJ90" s="18"/>
      <c r="UZW90" s="20"/>
      <c r="UZX90" s="18"/>
      <c r="VAK90" s="20"/>
      <c r="VAL90" s="18"/>
      <c r="VAY90" s="20"/>
      <c r="VAZ90" s="18"/>
      <c r="VBM90" s="20"/>
      <c r="VBN90" s="18"/>
      <c r="VCA90" s="20"/>
      <c r="VCB90" s="18"/>
      <c r="VCO90" s="20"/>
      <c r="VCP90" s="18"/>
      <c r="VDC90" s="20"/>
      <c r="VDD90" s="18"/>
      <c r="VDQ90" s="20"/>
      <c r="VDR90" s="18"/>
      <c r="VEE90" s="20"/>
      <c r="VEF90" s="18"/>
      <c r="VES90" s="20"/>
      <c r="VET90" s="18"/>
      <c r="VFG90" s="20"/>
      <c r="VFH90" s="18"/>
      <c r="VFU90" s="20"/>
      <c r="VFV90" s="18"/>
      <c r="VGI90" s="20"/>
      <c r="VGJ90" s="18"/>
      <c r="VGW90" s="20"/>
      <c r="VGX90" s="18"/>
      <c r="VHK90" s="20"/>
      <c r="VHL90" s="18"/>
      <c r="VHY90" s="20"/>
      <c r="VHZ90" s="18"/>
      <c r="VIM90" s="20"/>
      <c r="VIN90" s="18"/>
      <c r="VJA90" s="20"/>
      <c r="VJB90" s="18"/>
      <c r="VJO90" s="20"/>
      <c r="VJP90" s="18"/>
      <c r="VKC90" s="20"/>
      <c r="VKD90" s="18"/>
      <c r="VKQ90" s="20"/>
      <c r="VKR90" s="18"/>
      <c r="VLE90" s="20"/>
      <c r="VLF90" s="18"/>
      <c r="VLS90" s="20"/>
      <c r="VLT90" s="18"/>
      <c r="VMG90" s="20"/>
      <c r="VMH90" s="18"/>
      <c r="VMU90" s="20"/>
      <c r="VMV90" s="18"/>
      <c r="VNI90" s="20"/>
      <c r="VNJ90" s="18"/>
      <c r="VNW90" s="20"/>
      <c r="VNX90" s="18"/>
      <c r="VOK90" s="20"/>
      <c r="VOL90" s="18"/>
      <c r="VOY90" s="20"/>
      <c r="VOZ90" s="18"/>
      <c r="VPM90" s="20"/>
      <c r="VPN90" s="18"/>
      <c r="VQA90" s="20"/>
      <c r="VQB90" s="18"/>
      <c r="VQO90" s="20"/>
      <c r="VQP90" s="18"/>
      <c r="VRC90" s="20"/>
      <c r="VRD90" s="18"/>
      <c r="VRQ90" s="20"/>
      <c r="VRR90" s="18"/>
      <c r="VSE90" s="20"/>
      <c r="VSF90" s="18"/>
      <c r="VSS90" s="20"/>
      <c r="VST90" s="18"/>
      <c r="VTG90" s="20"/>
      <c r="VTH90" s="18"/>
      <c r="VTU90" s="20"/>
      <c r="VTV90" s="18"/>
      <c r="VUI90" s="20"/>
      <c r="VUJ90" s="18"/>
      <c r="VUW90" s="20"/>
      <c r="VUX90" s="18"/>
      <c r="VVK90" s="20"/>
      <c r="VVL90" s="18"/>
      <c r="VVY90" s="20"/>
      <c r="VVZ90" s="18"/>
      <c r="VWM90" s="20"/>
      <c r="VWN90" s="18"/>
      <c r="VXA90" s="20"/>
      <c r="VXB90" s="18"/>
      <c r="VXO90" s="20"/>
      <c r="VXP90" s="18"/>
      <c r="VYC90" s="20"/>
      <c r="VYD90" s="18"/>
      <c r="VYQ90" s="20"/>
      <c r="VYR90" s="18"/>
      <c r="VZE90" s="20"/>
      <c r="VZF90" s="18"/>
      <c r="VZS90" s="20"/>
      <c r="VZT90" s="18"/>
      <c r="WAG90" s="20"/>
      <c r="WAH90" s="18"/>
      <c r="WAU90" s="20"/>
      <c r="WAV90" s="18"/>
      <c r="WBI90" s="20"/>
      <c r="WBJ90" s="18"/>
      <c r="WBW90" s="20"/>
      <c r="WBX90" s="18"/>
      <c r="WCK90" s="20"/>
      <c r="WCL90" s="18"/>
      <c r="WCY90" s="20"/>
      <c r="WCZ90" s="18"/>
      <c r="WDM90" s="20"/>
      <c r="WDN90" s="18"/>
      <c r="WEA90" s="20"/>
      <c r="WEB90" s="18"/>
      <c r="WEO90" s="20"/>
      <c r="WEP90" s="18"/>
      <c r="WFC90" s="20"/>
      <c r="WFD90" s="18"/>
      <c r="WFQ90" s="20"/>
      <c r="WFR90" s="18"/>
      <c r="WGE90" s="20"/>
      <c r="WGF90" s="18"/>
      <c r="WGS90" s="20"/>
      <c r="WGT90" s="18"/>
      <c r="WHG90" s="20"/>
      <c r="WHH90" s="18"/>
      <c r="WHU90" s="20"/>
      <c r="WHV90" s="18"/>
      <c r="WII90" s="20"/>
      <c r="WIJ90" s="18"/>
      <c r="WIW90" s="20"/>
      <c r="WIX90" s="18"/>
      <c r="WJK90" s="20"/>
      <c r="WJL90" s="18"/>
      <c r="WJY90" s="20"/>
      <c r="WJZ90" s="18"/>
      <c r="WKM90" s="20"/>
      <c r="WKN90" s="18"/>
      <c r="WLA90" s="20"/>
      <c r="WLB90" s="18"/>
      <c r="WLO90" s="20"/>
      <c r="WLP90" s="18"/>
      <c r="WMC90" s="20"/>
      <c r="WMD90" s="18"/>
      <c r="WMQ90" s="20"/>
      <c r="WMR90" s="18"/>
      <c r="WNE90" s="20"/>
      <c r="WNF90" s="18"/>
      <c r="WNS90" s="20"/>
      <c r="WNT90" s="18"/>
      <c r="WOG90" s="20"/>
      <c r="WOH90" s="18"/>
      <c r="WOU90" s="20"/>
      <c r="WOV90" s="18"/>
      <c r="WPI90" s="20"/>
      <c r="WPJ90" s="18"/>
      <c r="WPW90" s="20"/>
      <c r="WPX90" s="18"/>
      <c r="WQK90" s="20"/>
      <c r="WQL90" s="18"/>
      <c r="WQY90" s="20"/>
      <c r="WQZ90" s="18"/>
      <c r="WRM90" s="20"/>
      <c r="WRN90" s="18"/>
      <c r="WSA90" s="20"/>
      <c r="WSB90" s="18"/>
      <c r="WSO90" s="20"/>
      <c r="WSP90" s="18"/>
      <c r="WTC90" s="20"/>
      <c r="WTD90" s="18"/>
      <c r="WTQ90" s="20"/>
      <c r="WTR90" s="18"/>
      <c r="WUE90" s="20"/>
      <c r="WUF90" s="18"/>
      <c r="WUS90" s="20"/>
      <c r="WUT90" s="18"/>
      <c r="WVG90" s="20"/>
      <c r="WVH90" s="18"/>
      <c r="WVU90" s="20"/>
      <c r="WVV90" s="18"/>
      <c r="WWI90" s="20"/>
      <c r="WWJ90" s="18"/>
      <c r="WWW90" s="20"/>
      <c r="WWX90" s="18"/>
      <c r="WXK90" s="20"/>
      <c r="WXL90" s="18"/>
      <c r="WXY90" s="20"/>
      <c r="WXZ90" s="18"/>
      <c r="WYM90" s="20"/>
      <c r="WYN90" s="18"/>
      <c r="WZA90" s="20"/>
      <c r="WZB90" s="18"/>
      <c r="WZO90" s="20"/>
      <c r="WZP90" s="18"/>
      <c r="XAC90" s="20"/>
      <c r="XAD90" s="18"/>
      <c r="XAQ90" s="20"/>
      <c r="XAR90" s="18"/>
      <c r="XBE90" s="20"/>
      <c r="XBF90" s="18"/>
      <c r="XBS90" s="20"/>
      <c r="XBT90" s="18"/>
      <c r="XCG90" s="20"/>
      <c r="XCH90" s="18"/>
      <c r="XCU90" s="20"/>
      <c r="XCV90" s="18"/>
      <c r="XDI90" s="20"/>
      <c r="XDJ90" s="18"/>
      <c r="XDW90" s="20"/>
      <c r="XDX90" s="18"/>
      <c r="XEK90" s="20"/>
      <c r="XEL90" s="18"/>
      <c r="XEY90" s="20"/>
      <c r="XEZ90" s="18"/>
    </row>
    <row r="91" spans="1:1022 1035:2044 2057:3066 3079:4088 4101:5110 5123:6132 6145:7168 7181:8190 8203:9212 9225:10234 10247:11256 11269:12278 12291:13300 13313:14336 14349:15358 15371:16380" ht="21.5" thickBot="1" x14ac:dyDescent="0.35">
      <c r="A91" s="18" t="s">
        <v>95</v>
      </c>
      <c r="B91" s="41" t="s">
        <v>0</v>
      </c>
      <c r="C91" s="41" t="s">
        <v>1</v>
      </c>
      <c r="D91" s="41" t="s">
        <v>2</v>
      </c>
      <c r="E91" s="41" t="s">
        <v>3</v>
      </c>
      <c r="F91" s="41" t="s">
        <v>4</v>
      </c>
      <c r="G91" s="41" t="s">
        <v>5</v>
      </c>
      <c r="H91" s="41" t="s">
        <v>6</v>
      </c>
      <c r="I91" s="41" t="s">
        <v>7</v>
      </c>
      <c r="J91" s="41" t="s">
        <v>8</v>
      </c>
      <c r="K91" s="41" t="s">
        <v>9</v>
      </c>
      <c r="L91" s="41" t="s">
        <v>10</v>
      </c>
      <c r="M91" s="41" t="s">
        <v>11</v>
      </c>
      <c r="N91" s="42" t="s">
        <v>12</v>
      </c>
    </row>
    <row r="92" spans="1:1022 1035:2044 2057:3066 3079:4088 4101:5110 5123:6132 6145:7168 7181:8190 8203:9212 9225:10234 10247:11256 11269:12278 12291:13300 13313:14336 14349:15358 15371:16380" x14ac:dyDescent="0.3">
      <c r="A92" s="46" t="s">
        <v>96</v>
      </c>
      <c r="B92" s="38">
        <v>0</v>
      </c>
      <c r="C92" s="38">
        <v>0</v>
      </c>
      <c r="D92" s="38">
        <v>0</v>
      </c>
      <c r="E92" s="38">
        <v>0</v>
      </c>
      <c r="F92" s="38">
        <v>0</v>
      </c>
      <c r="G92" s="38">
        <v>0</v>
      </c>
      <c r="H92" s="38">
        <v>0</v>
      </c>
      <c r="I92" s="38">
        <v>0</v>
      </c>
      <c r="J92" s="38">
        <v>0</v>
      </c>
      <c r="K92" s="38">
        <v>0</v>
      </c>
      <c r="L92" s="38">
        <v>0</v>
      </c>
      <c r="M92" s="38">
        <v>0</v>
      </c>
      <c r="N92" s="43">
        <f>SUM('Buget personal'!$B92:$M92)</f>
        <v>0</v>
      </c>
    </row>
    <row r="93" spans="1:1022 1035:2044 2057:3066 3079:4088 4101:5110 5123:6132 6145:7168 7181:8190 8203:9212 9225:10234 10247:11256 11269:12278 12291:13300 13313:14336 14349:15358 15371:16380" x14ac:dyDescent="0.3">
      <c r="A93" s="46" t="s">
        <v>97</v>
      </c>
      <c r="B93" s="38">
        <v>0</v>
      </c>
      <c r="C93" s="38">
        <v>0</v>
      </c>
      <c r="D93" s="38">
        <v>0</v>
      </c>
      <c r="E93" s="38">
        <v>0</v>
      </c>
      <c r="F93" s="38">
        <v>0</v>
      </c>
      <c r="G93" s="38">
        <v>0</v>
      </c>
      <c r="H93" s="38">
        <v>0</v>
      </c>
      <c r="I93" s="38">
        <v>0</v>
      </c>
      <c r="J93" s="38">
        <v>0</v>
      </c>
      <c r="K93" s="38">
        <v>0</v>
      </c>
      <c r="L93" s="38">
        <v>0</v>
      </c>
      <c r="M93" s="38">
        <v>0</v>
      </c>
      <c r="N93" s="43">
        <f>SUM('Buget personal'!$B93:$M93)</f>
        <v>0</v>
      </c>
    </row>
    <row r="94" spans="1:1022 1035:2044 2057:3066 3079:4088 4101:5110 5123:6132 6145:7168 7181:8190 8203:9212 9225:10234 10247:11256 11269:12278 12291:13300 13313:14336 14349:15358 15371:16380" x14ac:dyDescent="0.3">
      <c r="A94" s="46" t="s">
        <v>98</v>
      </c>
      <c r="B94" s="38">
        <v>0</v>
      </c>
      <c r="C94" s="38">
        <v>0</v>
      </c>
      <c r="D94" s="38">
        <v>0</v>
      </c>
      <c r="E94" s="38">
        <v>0</v>
      </c>
      <c r="F94" s="38">
        <v>0</v>
      </c>
      <c r="G94" s="38">
        <v>0</v>
      </c>
      <c r="H94" s="38">
        <v>0</v>
      </c>
      <c r="I94" s="38">
        <v>0</v>
      </c>
      <c r="J94" s="38">
        <v>0</v>
      </c>
      <c r="K94" s="38">
        <v>0</v>
      </c>
      <c r="L94" s="38">
        <v>0</v>
      </c>
      <c r="M94" s="38">
        <v>0</v>
      </c>
      <c r="N94" s="43">
        <f>SUM('Buget personal'!$B94:$M94)</f>
        <v>0</v>
      </c>
    </row>
    <row r="95" spans="1:1022 1035:2044 2057:3066 3079:4088 4101:5110 5123:6132 6145:7168 7181:8190 8203:9212 9225:10234 10247:11256 11269:12278 12291:13300 13313:14336 14349:15358 15371:16380" s="7" customFormat="1" ht="20.399999999999999" customHeight="1" thickBot="1" x14ac:dyDescent="0.5">
      <c r="A95" s="48" t="s">
        <v>22</v>
      </c>
      <c r="B95" s="38">
        <v>0</v>
      </c>
      <c r="C95" s="38">
        <v>0</v>
      </c>
      <c r="D95" s="38">
        <v>0</v>
      </c>
      <c r="E95" s="38">
        <v>0</v>
      </c>
      <c r="F95" s="38">
        <v>0</v>
      </c>
      <c r="G95" s="38">
        <v>0</v>
      </c>
      <c r="H95" s="38">
        <v>0</v>
      </c>
      <c r="I95" s="38">
        <v>0</v>
      </c>
      <c r="J95" s="38">
        <v>0</v>
      </c>
      <c r="K95" s="38">
        <v>0</v>
      </c>
      <c r="L95" s="38">
        <v>0</v>
      </c>
      <c r="M95" s="38">
        <v>0</v>
      </c>
      <c r="N95" s="43">
        <f>SUM('Buget personal'!$B95:$M95)</f>
        <v>0</v>
      </c>
      <c r="O95" s="24"/>
      <c r="P95" s="24"/>
      <c r="Q95" s="24"/>
      <c r="R95" s="24"/>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row>
    <row r="96" spans="1:1022 1035:2044 2057:3066 3079:4088 4101:5110 5123:6132 6145:7168 7181:8190 8203:9212 9225:10234 10247:11256 11269:12278 12291:13300 13313:14336 14349:15358 15371:16380" s="19" customFormat="1" ht="24" thickBot="1" x14ac:dyDescent="0.35">
      <c r="A96" s="33" t="s">
        <v>99</v>
      </c>
      <c r="B96" s="84">
        <f>SUBTOTAL(109,Table106[Ian])</f>
        <v>0</v>
      </c>
      <c r="C96" s="84">
        <f>SUBTOTAL(109,Table106[Feb])</f>
        <v>0</v>
      </c>
      <c r="D96" s="84">
        <f>SUBTOTAL(109,Table106[Martie])</f>
        <v>0</v>
      </c>
      <c r="E96" s="84">
        <f>SUBTOTAL(109,Table106[Aprilie])</f>
        <v>0</v>
      </c>
      <c r="F96" s="84">
        <f>SUBTOTAL(109,Table106[Mai])</f>
        <v>0</v>
      </c>
      <c r="G96" s="84">
        <f>SUBTOTAL(109,Table106[Iunie])</f>
        <v>0</v>
      </c>
      <c r="H96" s="84">
        <f>SUBTOTAL(109,Table106[Iulie])</f>
        <v>0</v>
      </c>
      <c r="I96" s="84">
        <f>SUBTOTAL(109,Table106[Aug])</f>
        <v>0</v>
      </c>
      <c r="J96" s="84">
        <f>SUBTOTAL(109,Table106[Sept])</f>
        <v>0</v>
      </c>
      <c r="K96" s="84">
        <f>SUBTOTAL(109,Table106[Oct])</f>
        <v>0</v>
      </c>
      <c r="L96" s="84">
        <f>SUBTOTAL(109,Table106[Nov])</f>
        <v>0</v>
      </c>
      <c r="M96" s="84">
        <f>SUBTOTAL(109,Table106[Dec])</f>
        <v>0</v>
      </c>
      <c r="N96" s="85">
        <f>SUBTOTAL(109,Table106[An])</f>
        <v>0</v>
      </c>
      <c r="O96" s="24"/>
      <c r="P96" s="24"/>
      <c r="Q96" s="24"/>
      <c r="R96" s="24"/>
      <c r="S96" s="30"/>
      <c r="T96" s="30"/>
      <c r="U96" s="30"/>
      <c r="V96" s="30"/>
      <c r="W96" s="30"/>
      <c r="X96" s="30"/>
      <c r="Y96" s="30"/>
      <c r="Z96" s="30"/>
      <c r="AA96" s="31"/>
      <c r="AB96" s="29"/>
      <c r="AC96" s="30"/>
      <c r="AD96" s="30"/>
      <c r="AE96" s="30"/>
      <c r="AF96" s="30"/>
      <c r="AG96" s="30"/>
      <c r="AH96" s="30"/>
      <c r="AI96" s="30"/>
      <c r="AJ96" s="30"/>
      <c r="AK96" s="30"/>
      <c r="AL96" s="30"/>
      <c r="AM96" s="30"/>
      <c r="AN96" s="30"/>
      <c r="AO96" s="31"/>
      <c r="AP96" s="29"/>
      <c r="AQ96" s="30"/>
      <c r="AR96" s="30"/>
      <c r="AS96" s="30"/>
      <c r="AT96" s="30"/>
      <c r="AU96" s="30"/>
      <c r="AV96" s="30"/>
      <c r="AW96" s="30"/>
      <c r="AX96" s="30"/>
      <c r="AY96" s="30"/>
      <c r="AZ96" s="30"/>
      <c r="BA96" s="30"/>
      <c r="BB96" s="30"/>
      <c r="BC96" s="31"/>
      <c r="BD96" s="29"/>
      <c r="BE96" s="30"/>
      <c r="BF96" s="30"/>
      <c r="BG96" s="30"/>
      <c r="BH96" s="30"/>
      <c r="BI96" s="30"/>
      <c r="BJ96" s="30"/>
      <c r="BK96" s="30"/>
      <c r="BL96" s="30"/>
      <c r="BM96" s="30"/>
      <c r="BN96" s="30"/>
      <c r="BO96" s="30"/>
      <c r="BP96" s="30"/>
      <c r="BQ96" s="31"/>
      <c r="BR96" s="29"/>
      <c r="BS96" s="30"/>
      <c r="CE96" s="20"/>
      <c r="CF96" s="18"/>
      <c r="CS96" s="20"/>
      <c r="CT96" s="18"/>
      <c r="DG96" s="20"/>
      <c r="DH96" s="18"/>
      <c r="DU96" s="20"/>
      <c r="DV96" s="18"/>
      <c r="EI96" s="20"/>
      <c r="EJ96" s="18"/>
      <c r="EW96" s="20"/>
      <c r="EX96" s="18"/>
      <c r="FK96" s="20"/>
      <c r="FL96" s="18"/>
      <c r="FY96" s="20"/>
      <c r="FZ96" s="18"/>
      <c r="GM96" s="20"/>
      <c r="GN96" s="18"/>
      <c r="HA96" s="20"/>
      <c r="HB96" s="18"/>
      <c r="HO96" s="20"/>
      <c r="HP96" s="18"/>
      <c r="IC96" s="20"/>
      <c r="ID96" s="18"/>
      <c r="IQ96" s="20"/>
      <c r="IR96" s="18"/>
      <c r="JE96" s="20"/>
      <c r="JF96" s="18"/>
      <c r="JS96" s="20"/>
      <c r="JT96" s="18"/>
      <c r="KG96" s="20"/>
      <c r="KH96" s="18"/>
      <c r="KU96" s="20"/>
      <c r="KV96" s="18"/>
      <c r="LI96" s="20"/>
      <c r="LJ96" s="18"/>
      <c r="LW96" s="20"/>
      <c r="LX96" s="18"/>
      <c r="MK96" s="20"/>
      <c r="ML96" s="18"/>
      <c r="MY96" s="20"/>
      <c r="MZ96" s="18"/>
      <c r="NM96" s="20"/>
      <c r="NN96" s="18"/>
      <c r="OA96" s="20"/>
      <c r="OB96" s="18"/>
      <c r="OO96" s="20"/>
      <c r="OP96" s="18"/>
      <c r="PC96" s="20"/>
      <c r="PD96" s="18"/>
      <c r="PQ96" s="20"/>
      <c r="PR96" s="18"/>
      <c r="QE96" s="20"/>
      <c r="QF96" s="18"/>
      <c r="QS96" s="20"/>
      <c r="QT96" s="18"/>
      <c r="RG96" s="20"/>
      <c r="RH96" s="18"/>
      <c r="RU96" s="20"/>
      <c r="RV96" s="18"/>
      <c r="SI96" s="20"/>
      <c r="SJ96" s="18"/>
      <c r="SW96" s="20"/>
      <c r="SX96" s="18"/>
      <c r="TK96" s="20"/>
      <c r="TL96" s="18"/>
      <c r="TY96" s="20"/>
      <c r="TZ96" s="18"/>
      <c r="UM96" s="20"/>
      <c r="UN96" s="18"/>
      <c r="VA96" s="20"/>
      <c r="VB96" s="18"/>
      <c r="VO96" s="20"/>
      <c r="VP96" s="18"/>
      <c r="WC96" s="20"/>
      <c r="WD96" s="18"/>
      <c r="WQ96" s="20"/>
      <c r="WR96" s="18"/>
      <c r="XE96" s="20"/>
      <c r="XF96" s="18"/>
      <c r="XS96" s="20"/>
      <c r="XT96" s="18"/>
      <c r="YG96" s="20"/>
      <c r="YH96" s="18"/>
      <c r="YU96" s="20"/>
      <c r="YV96" s="18"/>
      <c r="ZI96" s="20"/>
      <c r="ZJ96" s="18"/>
      <c r="ZW96" s="20"/>
      <c r="ZX96" s="18"/>
      <c r="AAK96" s="20"/>
      <c r="AAL96" s="18"/>
      <c r="AAY96" s="20"/>
      <c r="AAZ96" s="18"/>
      <c r="ABM96" s="20"/>
      <c r="ABN96" s="18"/>
      <c r="ACA96" s="20"/>
      <c r="ACB96" s="18"/>
      <c r="ACO96" s="20"/>
      <c r="ACP96" s="18"/>
      <c r="ADC96" s="20"/>
      <c r="ADD96" s="18"/>
      <c r="ADQ96" s="20"/>
      <c r="ADR96" s="18"/>
      <c r="AEE96" s="20"/>
      <c r="AEF96" s="18"/>
      <c r="AES96" s="20"/>
      <c r="AET96" s="18"/>
      <c r="AFG96" s="20"/>
      <c r="AFH96" s="18"/>
      <c r="AFU96" s="20"/>
      <c r="AFV96" s="18"/>
      <c r="AGI96" s="20"/>
      <c r="AGJ96" s="18"/>
      <c r="AGW96" s="20"/>
      <c r="AGX96" s="18"/>
      <c r="AHK96" s="20"/>
      <c r="AHL96" s="18"/>
      <c r="AHY96" s="20"/>
      <c r="AHZ96" s="18"/>
      <c r="AIM96" s="20"/>
      <c r="AIN96" s="18"/>
      <c r="AJA96" s="20"/>
      <c r="AJB96" s="18"/>
      <c r="AJO96" s="20"/>
      <c r="AJP96" s="18"/>
      <c r="AKC96" s="20"/>
      <c r="AKD96" s="18"/>
      <c r="AKQ96" s="20"/>
      <c r="AKR96" s="18"/>
      <c r="ALE96" s="20"/>
      <c r="ALF96" s="18"/>
      <c r="ALS96" s="20"/>
      <c r="ALT96" s="18"/>
      <c r="AMG96" s="20"/>
      <c r="AMH96" s="18"/>
      <c r="AMU96" s="20"/>
      <c r="AMV96" s="18"/>
      <c r="ANI96" s="20"/>
      <c r="ANJ96" s="18"/>
      <c r="ANW96" s="20"/>
      <c r="ANX96" s="18"/>
      <c r="AOK96" s="20"/>
      <c r="AOL96" s="18"/>
      <c r="AOY96" s="20"/>
      <c r="AOZ96" s="18"/>
      <c r="APM96" s="20"/>
      <c r="APN96" s="18"/>
      <c r="AQA96" s="20"/>
      <c r="AQB96" s="18"/>
      <c r="AQO96" s="20"/>
      <c r="AQP96" s="18"/>
      <c r="ARC96" s="20"/>
      <c r="ARD96" s="18"/>
      <c r="ARQ96" s="20"/>
      <c r="ARR96" s="18"/>
      <c r="ASE96" s="20"/>
      <c r="ASF96" s="18"/>
      <c r="ASS96" s="20"/>
      <c r="AST96" s="18"/>
      <c r="ATG96" s="20"/>
      <c r="ATH96" s="18"/>
      <c r="ATU96" s="20"/>
      <c r="ATV96" s="18"/>
      <c r="AUI96" s="20"/>
      <c r="AUJ96" s="18"/>
      <c r="AUW96" s="20"/>
      <c r="AUX96" s="18"/>
      <c r="AVK96" s="20"/>
      <c r="AVL96" s="18"/>
      <c r="AVY96" s="20"/>
      <c r="AVZ96" s="18"/>
      <c r="AWM96" s="20"/>
      <c r="AWN96" s="18"/>
      <c r="AXA96" s="20"/>
      <c r="AXB96" s="18"/>
      <c r="AXO96" s="20"/>
      <c r="AXP96" s="18"/>
      <c r="AYC96" s="20"/>
      <c r="AYD96" s="18"/>
      <c r="AYQ96" s="20"/>
      <c r="AYR96" s="18"/>
      <c r="AZE96" s="20"/>
      <c r="AZF96" s="18"/>
      <c r="AZS96" s="20"/>
      <c r="AZT96" s="18"/>
      <c r="BAG96" s="20"/>
      <c r="BAH96" s="18"/>
      <c r="BAU96" s="20"/>
      <c r="BAV96" s="18"/>
      <c r="BBI96" s="20"/>
      <c r="BBJ96" s="18"/>
      <c r="BBW96" s="20"/>
      <c r="BBX96" s="18"/>
      <c r="BCK96" s="20"/>
      <c r="BCL96" s="18"/>
      <c r="BCY96" s="20"/>
      <c r="BCZ96" s="18"/>
      <c r="BDM96" s="20"/>
      <c r="BDN96" s="18"/>
      <c r="BEA96" s="20"/>
      <c r="BEB96" s="18"/>
      <c r="BEO96" s="20"/>
      <c r="BEP96" s="18"/>
      <c r="BFC96" s="20"/>
      <c r="BFD96" s="18"/>
      <c r="BFQ96" s="20"/>
      <c r="BFR96" s="18"/>
      <c r="BGE96" s="20"/>
      <c r="BGF96" s="18"/>
      <c r="BGS96" s="20"/>
      <c r="BGT96" s="18"/>
      <c r="BHG96" s="20"/>
      <c r="BHH96" s="18"/>
      <c r="BHU96" s="20"/>
      <c r="BHV96" s="18"/>
      <c r="BII96" s="20"/>
      <c r="BIJ96" s="18"/>
      <c r="BIW96" s="20"/>
      <c r="BIX96" s="18"/>
      <c r="BJK96" s="20"/>
      <c r="BJL96" s="18"/>
      <c r="BJY96" s="20"/>
      <c r="BJZ96" s="18"/>
      <c r="BKM96" s="20"/>
      <c r="BKN96" s="18"/>
      <c r="BLA96" s="20"/>
      <c r="BLB96" s="18"/>
      <c r="BLO96" s="20"/>
      <c r="BLP96" s="18"/>
      <c r="BMC96" s="20"/>
      <c r="BMD96" s="18"/>
      <c r="BMQ96" s="20"/>
      <c r="BMR96" s="18"/>
      <c r="BNE96" s="20"/>
      <c r="BNF96" s="18"/>
      <c r="BNS96" s="20"/>
      <c r="BNT96" s="18"/>
      <c r="BOG96" s="20"/>
      <c r="BOH96" s="18"/>
      <c r="BOU96" s="20"/>
      <c r="BOV96" s="18"/>
      <c r="BPI96" s="20"/>
      <c r="BPJ96" s="18"/>
      <c r="BPW96" s="20"/>
      <c r="BPX96" s="18"/>
      <c r="BQK96" s="20"/>
      <c r="BQL96" s="18"/>
      <c r="BQY96" s="20"/>
      <c r="BQZ96" s="18"/>
      <c r="BRM96" s="20"/>
      <c r="BRN96" s="18"/>
      <c r="BSA96" s="20"/>
      <c r="BSB96" s="18"/>
      <c r="BSO96" s="20"/>
      <c r="BSP96" s="18"/>
      <c r="BTC96" s="20"/>
      <c r="BTD96" s="18"/>
      <c r="BTQ96" s="20"/>
      <c r="BTR96" s="18"/>
      <c r="BUE96" s="20"/>
      <c r="BUF96" s="18"/>
      <c r="BUS96" s="20"/>
      <c r="BUT96" s="18"/>
      <c r="BVG96" s="20"/>
      <c r="BVH96" s="18"/>
      <c r="BVU96" s="20"/>
      <c r="BVV96" s="18"/>
      <c r="BWI96" s="20"/>
      <c r="BWJ96" s="18"/>
      <c r="BWW96" s="20"/>
      <c r="BWX96" s="18"/>
      <c r="BXK96" s="20"/>
      <c r="BXL96" s="18"/>
      <c r="BXY96" s="20"/>
      <c r="BXZ96" s="18"/>
      <c r="BYM96" s="20"/>
      <c r="BYN96" s="18"/>
      <c r="BZA96" s="20"/>
      <c r="BZB96" s="18"/>
      <c r="BZO96" s="20"/>
      <c r="BZP96" s="18"/>
      <c r="CAC96" s="20"/>
      <c r="CAD96" s="18"/>
      <c r="CAQ96" s="20"/>
      <c r="CAR96" s="18"/>
      <c r="CBE96" s="20"/>
      <c r="CBF96" s="18"/>
      <c r="CBS96" s="20"/>
      <c r="CBT96" s="18"/>
      <c r="CCG96" s="20"/>
      <c r="CCH96" s="18"/>
      <c r="CCU96" s="20"/>
      <c r="CCV96" s="18"/>
      <c r="CDI96" s="20"/>
      <c r="CDJ96" s="18"/>
      <c r="CDW96" s="20"/>
      <c r="CDX96" s="18"/>
      <c r="CEK96" s="20"/>
      <c r="CEL96" s="18"/>
      <c r="CEY96" s="20"/>
      <c r="CEZ96" s="18"/>
      <c r="CFM96" s="20"/>
      <c r="CFN96" s="18"/>
      <c r="CGA96" s="20"/>
      <c r="CGB96" s="18"/>
      <c r="CGO96" s="20"/>
      <c r="CGP96" s="18"/>
      <c r="CHC96" s="20"/>
      <c r="CHD96" s="18"/>
      <c r="CHQ96" s="20"/>
      <c r="CHR96" s="18"/>
      <c r="CIE96" s="20"/>
      <c r="CIF96" s="18"/>
      <c r="CIS96" s="20"/>
      <c r="CIT96" s="18"/>
      <c r="CJG96" s="20"/>
      <c r="CJH96" s="18"/>
      <c r="CJU96" s="20"/>
      <c r="CJV96" s="18"/>
      <c r="CKI96" s="20"/>
      <c r="CKJ96" s="18"/>
      <c r="CKW96" s="20"/>
      <c r="CKX96" s="18"/>
      <c r="CLK96" s="20"/>
      <c r="CLL96" s="18"/>
      <c r="CLY96" s="20"/>
      <c r="CLZ96" s="18"/>
      <c r="CMM96" s="20"/>
      <c r="CMN96" s="18"/>
      <c r="CNA96" s="20"/>
      <c r="CNB96" s="18"/>
      <c r="CNO96" s="20"/>
      <c r="CNP96" s="18"/>
      <c r="COC96" s="20"/>
      <c r="COD96" s="18"/>
      <c r="COQ96" s="20"/>
      <c r="COR96" s="18"/>
      <c r="CPE96" s="20"/>
      <c r="CPF96" s="18"/>
      <c r="CPS96" s="20"/>
      <c r="CPT96" s="18"/>
      <c r="CQG96" s="20"/>
      <c r="CQH96" s="18"/>
      <c r="CQU96" s="20"/>
      <c r="CQV96" s="18"/>
      <c r="CRI96" s="20"/>
      <c r="CRJ96" s="18"/>
      <c r="CRW96" s="20"/>
      <c r="CRX96" s="18"/>
      <c r="CSK96" s="20"/>
      <c r="CSL96" s="18"/>
      <c r="CSY96" s="20"/>
      <c r="CSZ96" s="18"/>
      <c r="CTM96" s="20"/>
      <c r="CTN96" s="18"/>
      <c r="CUA96" s="20"/>
      <c r="CUB96" s="18"/>
      <c r="CUO96" s="20"/>
      <c r="CUP96" s="18"/>
      <c r="CVC96" s="20"/>
      <c r="CVD96" s="18"/>
      <c r="CVQ96" s="20"/>
      <c r="CVR96" s="18"/>
      <c r="CWE96" s="20"/>
      <c r="CWF96" s="18"/>
      <c r="CWS96" s="20"/>
      <c r="CWT96" s="18"/>
      <c r="CXG96" s="20"/>
      <c r="CXH96" s="18"/>
      <c r="CXU96" s="20"/>
      <c r="CXV96" s="18"/>
      <c r="CYI96" s="20"/>
      <c r="CYJ96" s="18"/>
      <c r="CYW96" s="20"/>
      <c r="CYX96" s="18"/>
      <c r="CZK96" s="20"/>
      <c r="CZL96" s="18"/>
      <c r="CZY96" s="20"/>
      <c r="CZZ96" s="18"/>
      <c r="DAM96" s="20"/>
      <c r="DAN96" s="18"/>
      <c r="DBA96" s="20"/>
      <c r="DBB96" s="18"/>
      <c r="DBO96" s="20"/>
      <c r="DBP96" s="18"/>
      <c r="DCC96" s="20"/>
      <c r="DCD96" s="18"/>
      <c r="DCQ96" s="20"/>
      <c r="DCR96" s="18"/>
      <c r="DDE96" s="20"/>
      <c r="DDF96" s="18"/>
      <c r="DDS96" s="20"/>
      <c r="DDT96" s="18"/>
      <c r="DEG96" s="20"/>
      <c r="DEH96" s="18"/>
      <c r="DEU96" s="20"/>
      <c r="DEV96" s="18"/>
      <c r="DFI96" s="20"/>
      <c r="DFJ96" s="18"/>
      <c r="DFW96" s="20"/>
      <c r="DFX96" s="18"/>
      <c r="DGK96" s="20"/>
      <c r="DGL96" s="18"/>
      <c r="DGY96" s="20"/>
      <c r="DGZ96" s="18"/>
      <c r="DHM96" s="20"/>
      <c r="DHN96" s="18"/>
      <c r="DIA96" s="20"/>
      <c r="DIB96" s="18"/>
      <c r="DIO96" s="20"/>
      <c r="DIP96" s="18"/>
      <c r="DJC96" s="20"/>
      <c r="DJD96" s="18"/>
      <c r="DJQ96" s="20"/>
      <c r="DJR96" s="18"/>
      <c r="DKE96" s="20"/>
      <c r="DKF96" s="18"/>
      <c r="DKS96" s="20"/>
      <c r="DKT96" s="18"/>
      <c r="DLG96" s="20"/>
      <c r="DLH96" s="18"/>
      <c r="DLU96" s="20"/>
      <c r="DLV96" s="18"/>
      <c r="DMI96" s="20"/>
      <c r="DMJ96" s="18"/>
      <c r="DMW96" s="20"/>
      <c r="DMX96" s="18"/>
      <c r="DNK96" s="20"/>
      <c r="DNL96" s="18"/>
      <c r="DNY96" s="20"/>
      <c r="DNZ96" s="18"/>
      <c r="DOM96" s="20"/>
      <c r="DON96" s="18"/>
      <c r="DPA96" s="20"/>
      <c r="DPB96" s="18"/>
      <c r="DPO96" s="20"/>
      <c r="DPP96" s="18"/>
      <c r="DQC96" s="20"/>
      <c r="DQD96" s="18"/>
      <c r="DQQ96" s="20"/>
      <c r="DQR96" s="18"/>
      <c r="DRE96" s="20"/>
      <c r="DRF96" s="18"/>
      <c r="DRS96" s="20"/>
      <c r="DRT96" s="18"/>
      <c r="DSG96" s="20"/>
      <c r="DSH96" s="18"/>
      <c r="DSU96" s="20"/>
      <c r="DSV96" s="18"/>
      <c r="DTI96" s="20"/>
      <c r="DTJ96" s="18"/>
      <c r="DTW96" s="20"/>
      <c r="DTX96" s="18"/>
      <c r="DUK96" s="20"/>
      <c r="DUL96" s="18"/>
      <c r="DUY96" s="20"/>
      <c r="DUZ96" s="18"/>
      <c r="DVM96" s="20"/>
      <c r="DVN96" s="18"/>
      <c r="DWA96" s="20"/>
      <c r="DWB96" s="18"/>
      <c r="DWO96" s="20"/>
      <c r="DWP96" s="18"/>
      <c r="DXC96" s="20"/>
      <c r="DXD96" s="18"/>
      <c r="DXQ96" s="20"/>
      <c r="DXR96" s="18"/>
      <c r="DYE96" s="20"/>
      <c r="DYF96" s="18"/>
      <c r="DYS96" s="20"/>
      <c r="DYT96" s="18"/>
      <c r="DZG96" s="20"/>
      <c r="DZH96" s="18"/>
      <c r="DZU96" s="20"/>
      <c r="DZV96" s="18"/>
      <c r="EAI96" s="20"/>
      <c r="EAJ96" s="18"/>
      <c r="EAW96" s="20"/>
      <c r="EAX96" s="18"/>
      <c r="EBK96" s="20"/>
      <c r="EBL96" s="18"/>
      <c r="EBY96" s="20"/>
      <c r="EBZ96" s="18"/>
      <c r="ECM96" s="20"/>
      <c r="ECN96" s="18"/>
      <c r="EDA96" s="20"/>
      <c r="EDB96" s="18"/>
      <c r="EDO96" s="20"/>
      <c r="EDP96" s="18"/>
      <c r="EEC96" s="20"/>
      <c r="EED96" s="18"/>
      <c r="EEQ96" s="20"/>
      <c r="EER96" s="18"/>
      <c r="EFE96" s="20"/>
      <c r="EFF96" s="18"/>
      <c r="EFS96" s="20"/>
      <c r="EFT96" s="18"/>
      <c r="EGG96" s="20"/>
      <c r="EGH96" s="18"/>
      <c r="EGU96" s="20"/>
      <c r="EGV96" s="18"/>
      <c r="EHI96" s="20"/>
      <c r="EHJ96" s="18"/>
      <c r="EHW96" s="20"/>
      <c r="EHX96" s="18"/>
      <c r="EIK96" s="20"/>
      <c r="EIL96" s="18"/>
      <c r="EIY96" s="20"/>
      <c r="EIZ96" s="18"/>
      <c r="EJM96" s="20"/>
      <c r="EJN96" s="18"/>
      <c r="EKA96" s="20"/>
      <c r="EKB96" s="18"/>
      <c r="EKO96" s="20"/>
      <c r="EKP96" s="18"/>
      <c r="ELC96" s="20"/>
      <c r="ELD96" s="18"/>
      <c r="ELQ96" s="20"/>
      <c r="ELR96" s="18"/>
      <c r="EME96" s="20"/>
      <c r="EMF96" s="18"/>
      <c r="EMS96" s="20"/>
      <c r="EMT96" s="18"/>
      <c r="ENG96" s="20"/>
      <c r="ENH96" s="18"/>
      <c r="ENU96" s="20"/>
      <c r="ENV96" s="18"/>
      <c r="EOI96" s="20"/>
      <c r="EOJ96" s="18"/>
      <c r="EOW96" s="20"/>
      <c r="EOX96" s="18"/>
      <c r="EPK96" s="20"/>
      <c r="EPL96" s="18"/>
      <c r="EPY96" s="20"/>
      <c r="EPZ96" s="18"/>
      <c r="EQM96" s="20"/>
      <c r="EQN96" s="18"/>
      <c r="ERA96" s="20"/>
      <c r="ERB96" s="18"/>
      <c r="ERO96" s="20"/>
      <c r="ERP96" s="18"/>
      <c r="ESC96" s="20"/>
      <c r="ESD96" s="18"/>
      <c r="ESQ96" s="20"/>
      <c r="ESR96" s="18"/>
      <c r="ETE96" s="20"/>
      <c r="ETF96" s="18"/>
      <c r="ETS96" s="20"/>
      <c r="ETT96" s="18"/>
      <c r="EUG96" s="20"/>
      <c r="EUH96" s="18"/>
      <c r="EUU96" s="20"/>
      <c r="EUV96" s="18"/>
      <c r="EVI96" s="20"/>
      <c r="EVJ96" s="18"/>
      <c r="EVW96" s="20"/>
      <c r="EVX96" s="18"/>
      <c r="EWK96" s="20"/>
      <c r="EWL96" s="18"/>
      <c r="EWY96" s="20"/>
      <c r="EWZ96" s="18"/>
      <c r="EXM96" s="20"/>
      <c r="EXN96" s="18"/>
      <c r="EYA96" s="20"/>
      <c r="EYB96" s="18"/>
      <c r="EYO96" s="20"/>
      <c r="EYP96" s="18"/>
      <c r="EZC96" s="20"/>
      <c r="EZD96" s="18"/>
      <c r="EZQ96" s="20"/>
      <c r="EZR96" s="18"/>
      <c r="FAE96" s="20"/>
      <c r="FAF96" s="18"/>
      <c r="FAS96" s="20"/>
      <c r="FAT96" s="18"/>
      <c r="FBG96" s="20"/>
      <c r="FBH96" s="18"/>
      <c r="FBU96" s="20"/>
      <c r="FBV96" s="18"/>
      <c r="FCI96" s="20"/>
      <c r="FCJ96" s="18"/>
      <c r="FCW96" s="20"/>
      <c r="FCX96" s="18"/>
      <c r="FDK96" s="20"/>
      <c r="FDL96" s="18"/>
      <c r="FDY96" s="20"/>
      <c r="FDZ96" s="18"/>
      <c r="FEM96" s="20"/>
      <c r="FEN96" s="18"/>
      <c r="FFA96" s="20"/>
      <c r="FFB96" s="18"/>
      <c r="FFO96" s="20"/>
      <c r="FFP96" s="18"/>
      <c r="FGC96" s="20"/>
      <c r="FGD96" s="18"/>
      <c r="FGQ96" s="20"/>
      <c r="FGR96" s="18"/>
      <c r="FHE96" s="20"/>
      <c r="FHF96" s="18"/>
      <c r="FHS96" s="20"/>
      <c r="FHT96" s="18"/>
      <c r="FIG96" s="20"/>
      <c r="FIH96" s="18"/>
      <c r="FIU96" s="20"/>
      <c r="FIV96" s="18"/>
      <c r="FJI96" s="20"/>
      <c r="FJJ96" s="18"/>
      <c r="FJW96" s="20"/>
      <c r="FJX96" s="18"/>
      <c r="FKK96" s="20"/>
      <c r="FKL96" s="18"/>
      <c r="FKY96" s="20"/>
      <c r="FKZ96" s="18"/>
      <c r="FLM96" s="20"/>
      <c r="FLN96" s="18"/>
      <c r="FMA96" s="20"/>
      <c r="FMB96" s="18"/>
      <c r="FMO96" s="20"/>
      <c r="FMP96" s="18"/>
      <c r="FNC96" s="20"/>
      <c r="FND96" s="18"/>
      <c r="FNQ96" s="20"/>
      <c r="FNR96" s="18"/>
      <c r="FOE96" s="20"/>
      <c r="FOF96" s="18"/>
      <c r="FOS96" s="20"/>
      <c r="FOT96" s="18"/>
      <c r="FPG96" s="20"/>
      <c r="FPH96" s="18"/>
      <c r="FPU96" s="20"/>
      <c r="FPV96" s="18"/>
      <c r="FQI96" s="20"/>
      <c r="FQJ96" s="18"/>
      <c r="FQW96" s="20"/>
      <c r="FQX96" s="18"/>
      <c r="FRK96" s="20"/>
      <c r="FRL96" s="18"/>
      <c r="FRY96" s="20"/>
      <c r="FRZ96" s="18"/>
      <c r="FSM96" s="20"/>
      <c r="FSN96" s="18"/>
      <c r="FTA96" s="20"/>
      <c r="FTB96" s="18"/>
      <c r="FTO96" s="20"/>
      <c r="FTP96" s="18"/>
      <c r="FUC96" s="20"/>
      <c r="FUD96" s="18"/>
      <c r="FUQ96" s="20"/>
      <c r="FUR96" s="18"/>
      <c r="FVE96" s="20"/>
      <c r="FVF96" s="18"/>
      <c r="FVS96" s="20"/>
      <c r="FVT96" s="18"/>
      <c r="FWG96" s="20"/>
      <c r="FWH96" s="18"/>
      <c r="FWU96" s="20"/>
      <c r="FWV96" s="18"/>
      <c r="FXI96" s="20"/>
      <c r="FXJ96" s="18"/>
      <c r="FXW96" s="20"/>
      <c r="FXX96" s="18"/>
      <c r="FYK96" s="20"/>
      <c r="FYL96" s="18"/>
      <c r="FYY96" s="20"/>
      <c r="FYZ96" s="18"/>
      <c r="FZM96" s="20"/>
      <c r="FZN96" s="18"/>
      <c r="GAA96" s="20"/>
      <c r="GAB96" s="18"/>
      <c r="GAO96" s="20"/>
      <c r="GAP96" s="18"/>
      <c r="GBC96" s="20"/>
      <c r="GBD96" s="18"/>
      <c r="GBQ96" s="20"/>
      <c r="GBR96" s="18"/>
      <c r="GCE96" s="20"/>
      <c r="GCF96" s="18"/>
      <c r="GCS96" s="20"/>
      <c r="GCT96" s="18"/>
      <c r="GDG96" s="20"/>
      <c r="GDH96" s="18"/>
      <c r="GDU96" s="20"/>
      <c r="GDV96" s="18"/>
      <c r="GEI96" s="20"/>
      <c r="GEJ96" s="18"/>
      <c r="GEW96" s="20"/>
      <c r="GEX96" s="18"/>
      <c r="GFK96" s="20"/>
      <c r="GFL96" s="18"/>
      <c r="GFY96" s="20"/>
      <c r="GFZ96" s="18"/>
      <c r="GGM96" s="20"/>
      <c r="GGN96" s="18"/>
      <c r="GHA96" s="20"/>
      <c r="GHB96" s="18"/>
      <c r="GHO96" s="20"/>
      <c r="GHP96" s="18"/>
      <c r="GIC96" s="20"/>
      <c r="GID96" s="18"/>
      <c r="GIQ96" s="20"/>
      <c r="GIR96" s="18"/>
      <c r="GJE96" s="20"/>
      <c r="GJF96" s="18"/>
      <c r="GJS96" s="20"/>
      <c r="GJT96" s="18"/>
      <c r="GKG96" s="20"/>
      <c r="GKH96" s="18"/>
      <c r="GKU96" s="20"/>
      <c r="GKV96" s="18"/>
      <c r="GLI96" s="20"/>
      <c r="GLJ96" s="18"/>
      <c r="GLW96" s="20"/>
      <c r="GLX96" s="18"/>
      <c r="GMK96" s="20"/>
      <c r="GML96" s="18"/>
      <c r="GMY96" s="20"/>
      <c r="GMZ96" s="18"/>
      <c r="GNM96" s="20"/>
      <c r="GNN96" s="18"/>
      <c r="GOA96" s="20"/>
      <c r="GOB96" s="18"/>
      <c r="GOO96" s="20"/>
      <c r="GOP96" s="18"/>
      <c r="GPC96" s="20"/>
      <c r="GPD96" s="18"/>
      <c r="GPQ96" s="20"/>
      <c r="GPR96" s="18"/>
      <c r="GQE96" s="20"/>
      <c r="GQF96" s="18"/>
      <c r="GQS96" s="20"/>
      <c r="GQT96" s="18"/>
      <c r="GRG96" s="20"/>
      <c r="GRH96" s="18"/>
      <c r="GRU96" s="20"/>
      <c r="GRV96" s="18"/>
      <c r="GSI96" s="20"/>
      <c r="GSJ96" s="18"/>
      <c r="GSW96" s="20"/>
      <c r="GSX96" s="18"/>
      <c r="GTK96" s="20"/>
      <c r="GTL96" s="18"/>
      <c r="GTY96" s="20"/>
      <c r="GTZ96" s="18"/>
      <c r="GUM96" s="20"/>
      <c r="GUN96" s="18"/>
      <c r="GVA96" s="20"/>
      <c r="GVB96" s="18"/>
      <c r="GVO96" s="20"/>
      <c r="GVP96" s="18"/>
      <c r="GWC96" s="20"/>
      <c r="GWD96" s="18"/>
      <c r="GWQ96" s="20"/>
      <c r="GWR96" s="18"/>
      <c r="GXE96" s="20"/>
      <c r="GXF96" s="18"/>
      <c r="GXS96" s="20"/>
      <c r="GXT96" s="18"/>
      <c r="GYG96" s="20"/>
      <c r="GYH96" s="18"/>
      <c r="GYU96" s="20"/>
      <c r="GYV96" s="18"/>
      <c r="GZI96" s="20"/>
      <c r="GZJ96" s="18"/>
      <c r="GZW96" s="20"/>
      <c r="GZX96" s="18"/>
      <c r="HAK96" s="20"/>
      <c r="HAL96" s="18"/>
      <c r="HAY96" s="20"/>
      <c r="HAZ96" s="18"/>
      <c r="HBM96" s="20"/>
      <c r="HBN96" s="18"/>
      <c r="HCA96" s="20"/>
      <c r="HCB96" s="18"/>
      <c r="HCO96" s="20"/>
      <c r="HCP96" s="18"/>
      <c r="HDC96" s="20"/>
      <c r="HDD96" s="18"/>
      <c r="HDQ96" s="20"/>
      <c r="HDR96" s="18"/>
      <c r="HEE96" s="20"/>
      <c r="HEF96" s="18"/>
      <c r="HES96" s="20"/>
      <c r="HET96" s="18"/>
      <c r="HFG96" s="20"/>
      <c r="HFH96" s="18"/>
      <c r="HFU96" s="20"/>
      <c r="HFV96" s="18"/>
      <c r="HGI96" s="20"/>
      <c r="HGJ96" s="18"/>
      <c r="HGW96" s="20"/>
      <c r="HGX96" s="18"/>
      <c r="HHK96" s="20"/>
      <c r="HHL96" s="18"/>
      <c r="HHY96" s="20"/>
      <c r="HHZ96" s="18"/>
      <c r="HIM96" s="20"/>
      <c r="HIN96" s="18"/>
      <c r="HJA96" s="20"/>
      <c r="HJB96" s="18"/>
      <c r="HJO96" s="20"/>
      <c r="HJP96" s="18"/>
      <c r="HKC96" s="20"/>
      <c r="HKD96" s="18"/>
      <c r="HKQ96" s="20"/>
      <c r="HKR96" s="18"/>
      <c r="HLE96" s="20"/>
      <c r="HLF96" s="18"/>
      <c r="HLS96" s="20"/>
      <c r="HLT96" s="18"/>
      <c r="HMG96" s="20"/>
      <c r="HMH96" s="18"/>
      <c r="HMU96" s="20"/>
      <c r="HMV96" s="18"/>
      <c r="HNI96" s="20"/>
      <c r="HNJ96" s="18"/>
      <c r="HNW96" s="20"/>
      <c r="HNX96" s="18"/>
      <c r="HOK96" s="20"/>
      <c r="HOL96" s="18"/>
      <c r="HOY96" s="20"/>
      <c r="HOZ96" s="18"/>
      <c r="HPM96" s="20"/>
      <c r="HPN96" s="18"/>
      <c r="HQA96" s="20"/>
      <c r="HQB96" s="18"/>
      <c r="HQO96" s="20"/>
      <c r="HQP96" s="18"/>
      <c r="HRC96" s="20"/>
      <c r="HRD96" s="18"/>
      <c r="HRQ96" s="20"/>
      <c r="HRR96" s="18"/>
      <c r="HSE96" s="20"/>
      <c r="HSF96" s="18"/>
      <c r="HSS96" s="20"/>
      <c r="HST96" s="18"/>
      <c r="HTG96" s="20"/>
      <c r="HTH96" s="18"/>
      <c r="HTU96" s="20"/>
      <c r="HTV96" s="18"/>
      <c r="HUI96" s="20"/>
      <c r="HUJ96" s="18"/>
      <c r="HUW96" s="20"/>
      <c r="HUX96" s="18"/>
      <c r="HVK96" s="20"/>
      <c r="HVL96" s="18"/>
      <c r="HVY96" s="20"/>
      <c r="HVZ96" s="18"/>
      <c r="HWM96" s="20"/>
      <c r="HWN96" s="18"/>
      <c r="HXA96" s="20"/>
      <c r="HXB96" s="18"/>
      <c r="HXO96" s="20"/>
      <c r="HXP96" s="18"/>
      <c r="HYC96" s="20"/>
      <c r="HYD96" s="18"/>
      <c r="HYQ96" s="20"/>
      <c r="HYR96" s="18"/>
      <c r="HZE96" s="20"/>
      <c r="HZF96" s="18"/>
      <c r="HZS96" s="20"/>
      <c r="HZT96" s="18"/>
      <c r="IAG96" s="20"/>
      <c r="IAH96" s="18"/>
      <c r="IAU96" s="20"/>
      <c r="IAV96" s="18"/>
      <c r="IBI96" s="20"/>
      <c r="IBJ96" s="18"/>
      <c r="IBW96" s="20"/>
      <c r="IBX96" s="18"/>
      <c r="ICK96" s="20"/>
      <c r="ICL96" s="18"/>
      <c r="ICY96" s="20"/>
      <c r="ICZ96" s="18"/>
      <c r="IDM96" s="20"/>
      <c r="IDN96" s="18"/>
      <c r="IEA96" s="20"/>
      <c r="IEB96" s="18"/>
      <c r="IEO96" s="20"/>
      <c r="IEP96" s="18"/>
      <c r="IFC96" s="20"/>
      <c r="IFD96" s="18"/>
      <c r="IFQ96" s="20"/>
      <c r="IFR96" s="18"/>
      <c r="IGE96" s="20"/>
      <c r="IGF96" s="18"/>
      <c r="IGS96" s="20"/>
      <c r="IGT96" s="18"/>
      <c r="IHG96" s="20"/>
      <c r="IHH96" s="18"/>
      <c r="IHU96" s="20"/>
      <c r="IHV96" s="18"/>
      <c r="III96" s="20"/>
      <c r="IIJ96" s="18"/>
      <c r="IIW96" s="20"/>
      <c r="IIX96" s="18"/>
      <c r="IJK96" s="20"/>
      <c r="IJL96" s="18"/>
      <c r="IJY96" s="20"/>
      <c r="IJZ96" s="18"/>
      <c r="IKM96" s="20"/>
      <c r="IKN96" s="18"/>
      <c r="ILA96" s="20"/>
      <c r="ILB96" s="18"/>
      <c r="ILO96" s="20"/>
      <c r="ILP96" s="18"/>
      <c r="IMC96" s="20"/>
      <c r="IMD96" s="18"/>
      <c r="IMQ96" s="20"/>
      <c r="IMR96" s="18"/>
      <c r="INE96" s="20"/>
      <c r="INF96" s="18"/>
      <c r="INS96" s="20"/>
      <c r="INT96" s="18"/>
      <c r="IOG96" s="20"/>
      <c r="IOH96" s="18"/>
      <c r="IOU96" s="20"/>
      <c r="IOV96" s="18"/>
      <c r="IPI96" s="20"/>
      <c r="IPJ96" s="18"/>
      <c r="IPW96" s="20"/>
      <c r="IPX96" s="18"/>
      <c r="IQK96" s="20"/>
      <c r="IQL96" s="18"/>
      <c r="IQY96" s="20"/>
      <c r="IQZ96" s="18"/>
      <c r="IRM96" s="20"/>
      <c r="IRN96" s="18"/>
      <c r="ISA96" s="20"/>
      <c r="ISB96" s="18"/>
      <c r="ISO96" s="20"/>
      <c r="ISP96" s="18"/>
      <c r="ITC96" s="20"/>
      <c r="ITD96" s="18"/>
      <c r="ITQ96" s="20"/>
      <c r="ITR96" s="18"/>
      <c r="IUE96" s="20"/>
      <c r="IUF96" s="18"/>
      <c r="IUS96" s="20"/>
      <c r="IUT96" s="18"/>
      <c r="IVG96" s="20"/>
      <c r="IVH96" s="18"/>
      <c r="IVU96" s="20"/>
      <c r="IVV96" s="18"/>
      <c r="IWI96" s="20"/>
      <c r="IWJ96" s="18"/>
      <c r="IWW96" s="20"/>
      <c r="IWX96" s="18"/>
      <c r="IXK96" s="20"/>
      <c r="IXL96" s="18"/>
      <c r="IXY96" s="20"/>
      <c r="IXZ96" s="18"/>
      <c r="IYM96" s="20"/>
      <c r="IYN96" s="18"/>
      <c r="IZA96" s="20"/>
      <c r="IZB96" s="18"/>
      <c r="IZO96" s="20"/>
      <c r="IZP96" s="18"/>
      <c r="JAC96" s="20"/>
      <c r="JAD96" s="18"/>
      <c r="JAQ96" s="20"/>
      <c r="JAR96" s="18"/>
      <c r="JBE96" s="20"/>
      <c r="JBF96" s="18"/>
      <c r="JBS96" s="20"/>
      <c r="JBT96" s="18"/>
      <c r="JCG96" s="20"/>
      <c r="JCH96" s="18"/>
      <c r="JCU96" s="20"/>
      <c r="JCV96" s="18"/>
      <c r="JDI96" s="20"/>
      <c r="JDJ96" s="18"/>
      <c r="JDW96" s="20"/>
      <c r="JDX96" s="18"/>
      <c r="JEK96" s="20"/>
      <c r="JEL96" s="18"/>
      <c r="JEY96" s="20"/>
      <c r="JEZ96" s="18"/>
      <c r="JFM96" s="20"/>
      <c r="JFN96" s="18"/>
      <c r="JGA96" s="20"/>
      <c r="JGB96" s="18"/>
      <c r="JGO96" s="20"/>
      <c r="JGP96" s="18"/>
      <c r="JHC96" s="20"/>
      <c r="JHD96" s="18"/>
      <c r="JHQ96" s="20"/>
      <c r="JHR96" s="18"/>
      <c r="JIE96" s="20"/>
      <c r="JIF96" s="18"/>
      <c r="JIS96" s="20"/>
      <c r="JIT96" s="18"/>
      <c r="JJG96" s="20"/>
      <c r="JJH96" s="18"/>
      <c r="JJU96" s="20"/>
      <c r="JJV96" s="18"/>
      <c r="JKI96" s="20"/>
      <c r="JKJ96" s="18"/>
      <c r="JKW96" s="20"/>
      <c r="JKX96" s="18"/>
      <c r="JLK96" s="20"/>
      <c r="JLL96" s="18"/>
      <c r="JLY96" s="20"/>
      <c r="JLZ96" s="18"/>
      <c r="JMM96" s="20"/>
      <c r="JMN96" s="18"/>
      <c r="JNA96" s="20"/>
      <c r="JNB96" s="18"/>
      <c r="JNO96" s="20"/>
      <c r="JNP96" s="18"/>
      <c r="JOC96" s="20"/>
      <c r="JOD96" s="18"/>
      <c r="JOQ96" s="20"/>
      <c r="JOR96" s="18"/>
      <c r="JPE96" s="20"/>
      <c r="JPF96" s="18"/>
      <c r="JPS96" s="20"/>
      <c r="JPT96" s="18"/>
      <c r="JQG96" s="20"/>
      <c r="JQH96" s="18"/>
      <c r="JQU96" s="20"/>
      <c r="JQV96" s="18"/>
      <c r="JRI96" s="20"/>
      <c r="JRJ96" s="18"/>
      <c r="JRW96" s="20"/>
      <c r="JRX96" s="18"/>
      <c r="JSK96" s="20"/>
      <c r="JSL96" s="18"/>
      <c r="JSY96" s="20"/>
      <c r="JSZ96" s="18"/>
      <c r="JTM96" s="20"/>
      <c r="JTN96" s="18"/>
      <c r="JUA96" s="20"/>
      <c r="JUB96" s="18"/>
      <c r="JUO96" s="20"/>
      <c r="JUP96" s="18"/>
      <c r="JVC96" s="20"/>
      <c r="JVD96" s="18"/>
      <c r="JVQ96" s="20"/>
      <c r="JVR96" s="18"/>
      <c r="JWE96" s="20"/>
      <c r="JWF96" s="18"/>
      <c r="JWS96" s="20"/>
      <c r="JWT96" s="18"/>
      <c r="JXG96" s="20"/>
      <c r="JXH96" s="18"/>
      <c r="JXU96" s="20"/>
      <c r="JXV96" s="18"/>
      <c r="JYI96" s="20"/>
      <c r="JYJ96" s="18"/>
      <c r="JYW96" s="20"/>
      <c r="JYX96" s="18"/>
      <c r="JZK96" s="20"/>
      <c r="JZL96" s="18"/>
      <c r="JZY96" s="20"/>
      <c r="JZZ96" s="18"/>
      <c r="KAM96" s="20"/>
      <c r="KAN96" s="18"/>
      <c r="KBA96" s="20"/>
      <c r="KBB96" s="18"/>
      <c r="KBO96" s="20"/>
      <c r="KBP96" s="18"/>
      <c r="KCC96" s="20"/>
      <c r="KCD96" s="18"/>
      <c r="KCQ96" s="20"/>
      <c r="KCR96" s="18"/>
      <c r="KDE96" s="20"/>
      <c r="KDF96" s="18"/>
      <c r="KDS96" s="20"/>
      <c r="KDT96" s="18"/>
      <c r="KEG96" s="20"/>
      <c r="KEH96" s="18"/>
      <c r="KEU96" s="20"/>
      <c r="KEV96" s="18"/>
      <c r="KFI96" s="20"/>
      <c r="KFJ96" s="18"/>
      <c r="KFW96" s="20"/>
      <c r="KFX96" s="18"/>
      <c r="KGK96" s="20"/>
      <c r="KGL96" s="18"/>
      <c r="KGY96" s="20"/>
      <c r="KGZ96" s="18"/>
      <c r="KHM96" s="20"/>
      <c r="KHN96" s="18"/>
      <c r="KIA96" s="20"/>
      <c r="KIB96" s="18"/>
      <c r="KIO96" s="20"/>
      <c r="KIP96" s="18"/>
      <c r="KJC96" s="20"/>
      <c r="KJD96" s="18"/>
      <c r="KJQ96" s="20"/>
      <c r="KJR96" s="18"/>
      <c r="KKE96" s="20"/>
      <c r="KKF96" s="18"/>
      <c r="KKS96" s="20"/>
      <c r="KKT96" s="18"/>
      <c r="KLG96" s="20"/>
      <c r="KLH96" s="18"/>
      <c r="KLU96" s="20"/>
      <c r="KLV96" s="18"/>
      <c r="KMI96" s="20"/>
      <c r="KMJ96" s="18"/>
      <c r="KMW96" s="20"/>
      <c r="KMX96" s="18"/>
      <c r="KNK96" s="20"/>
      <c r="KNL96" s="18"/>
      <c r="KNY96" s="20"/>
      <c r="KNZ96" s="18"/>
      <c r="KOM96" s="20"/>
      <c r="KON96" s="18"/>
      <c r="KPA96" s="20"/>
      <c r="KPB96" s="18"/>
      <c r="KPO96" s="20"/>
      <c r="KPP96" s="18"/>
      <c r="KQC96" s="20"/>
      <c r="KQD96" s="18"/>
      <c r="KQQ96" s="20"/>
      <c r="KQR96" s="18"/>
      <c r="KRE96" s="20"/>
      <c r="KRF96" s="18"/>
      <c r="KRS96" s="20"/>
      <c r="KRT96" s="18"/>
      <c r="KSG96" s="20"/>
      <c r="KSH96" s="18"/>
      <c r="KSU96" s="20"/>
      <c r="KSV96" s="18"/>
      <c r="KTI96" s="20"/>
      <c r="KTJ96" s="18"/>
      <c r="KTW96" s="20"/>
      <c r="KTX96" s="18"/>
      <c r="KUK96" s="20"/>
      <c r="KUL96" s="18"/>
      <c r="KUY96" s="20"/>
      <c r="KUZ96" s="18"/>
      <c r="KVM96" s="20"/>
      <c r="KVN96" s="18"/>
      <c r="KWA96" s="20"/>
      <c r="KWB96" s="18"/>
      <c r="KWO96" s="20"/>
      <c r="KWP96" s="18"/>
      <c r="KXC96" s="20"/>
      <c r="KXD96" s="18"/>
      <c r="KXQ96" s="20"/>
      <c r="KXR96" s="18"/>
      <c r="KYE96" s="20"/>
      <c r="KYF96" s="18"/>
      <c r="KYS96" s="20"/>
      <c r="KYT96" s="18"/>
      <c r="KZG96" s="20"/>
      <c r="KZH96" s="18"/>
      <c r="KZU96" s="20"/>
      <c r="KZV96" s="18"/>
      <c r="LAI96" s="20"/>
      <c r="LAJ96" s="18"/>
      <c r="LAW96" s="20"/>
      <c r="LAX96" s="18"/>
      <c r="LBK96" s="20"/>
      <c r="LBL96" s="18"/>
      <c r="LBY96" s="20"/>
      <c r="LBZ96" s="18"/>
      <c r="LCM96" s="20"/>
      <c r="LCN96" s="18"/>
      <c r="LDA96" s="20"/>
      <c r="LDB96" s="18"/>
      <c r="LDO96" s="20"/>
      <c r="LDP96" s="18"/>
      <c r="LEC96" s="20"/>
      <c r="LED96" s="18"/>
      <c r="LEQ96" s="20"/>
      <c r="LER96" s="18"/>
      <c r="LFE96" s="20"/>
      <c r="LFF96" s="18"/>
      <c r="LFS96" s="20"/>
      <c r="LFT96" s="18"/>
      <c r="LGG96" s="20"/>
      <c r="LGH96" s="18"/>
      <c r="LGU96" s="20"/>
      <c r="LGV96" s="18"/>
      <c r="LHI96" s="20"/>
      <c r="LHJ96" s="18"/>
      <c r="LHW96" s="20"/>
      <c r="LHX96" s="18"/>
      <c r="LIK96" s="20"/>
      <c r="LIL96" s="18"/>
      <c r="LIY96" s="20"/>
      <c r="LIZ96" s="18"/>
      <c r="LJM96" s="20"/>
      <c r="LJN96" s="18"/>
      <c r="LKA96" s="20"/>
      <c r="LKB96" s="18"/>
      <c r="LKO96" s="20"/>
      <c r="LKP96" s="18"/>
      <c r="LLC96" s="20"/>
      <c r="LLD96" s="18"/>
      <c r="LLQ96" s="20"/>
      <c r="LLR96" s="18"/>
      <c r="LME96" s="20"/>
      <c r="LMF96" s="18"/>
      <c r="LMS96" s="20"/>
      <c r="LMT96" s="18"/>
      <c r="LNG96" s="20"/>
      <c r="LNH96" s="18"/>
      <c r="LNU96" s="20"/>
      <c r="LNV96" s="18"/>
      <c r="LOI96" s="20"/>
      <c r="LOJ96" s="18"/>
      <c r="LOW96" s="20"/>
      <c r="LOX96" s="18"/>
      <c r="LPK96" s="20"/>
      <c r="LPL96" s="18"/>
      <c r="LPY96" s="20"/>
      <c r="LPZ96" s="18"/>
      <c r="LQM96" s="20"/>
      <c r="LQN96" s="18"/>
      <c r="LRA96" s="20"/>
      <c r="LRB96" s="18"/>
      <c r="LRO96" s="20"/>
      <c r="LRP96" s="18"/>
      <c r="LSC96" s="20"/>
      <c r="LSD96" s="18"/>
      <c r="LSQ96" s="20"/>
      <c r="LSR96" s="18"/>
      <c r="LTE96" s="20"/>
      <c r="LTF96" s="18"/>
      <c r="LTS96" s="20"/>
      <c r="LTT96" s="18"/>
      <c r="LUG96" s="20"/>
      <c r="LUH96" s="18"/>
      <c r="LUU96" s="20"/>
      <c r="LUV96" s="18"/>
      <c r="LVI96" s="20"/>
      <c r="LVJ96" s="18"/>
      <c r="LVW96" s="20"/>
      <c r="LVX96" s="18"/>
      <c r="LWK96" s="20"/>
      <c r="LWL96" s="18"/>
      <c r="LWY96" s="20"/>
      <c r="LWZ96" s="18"/>
      <c r="LXM96" s="20"/>
      <c r="LXN96" s="18"/>
      <c r="LYA96" s="20"/>
      <c r="LYB96" s="18"/>
      <c r="LYO96" s="20"/>
      <c r="LYP96" s="18"/>
      <c r="LZC96" s="20"/>
      <c r="LZD96" s="18"/>
      <c r="LZQ96" s="20"/>
      <c r="LZR96" s="18"/>
      <c r="MAE96" s="20"/>
      <c r="MAF96" s="18"/>
      <c r="MAS96" s="20"/>
      <c r="MAT96" s="18"/>
      <c r="MBG96" s="20"/>
      <c r="MBH96" s="18"/>
      <c r="MBU96" s="20"/>
      <c r="MBV96" s="18"/>
      <c r="MCI96" s="20"/>
      <c r="MCJ96" s="18"/>
      <c r="MCW96" s="20"/>
      <c r="MCX96" s="18"/>
      <c r="MDK96" s="20"/>
      <c r="MDL96" s="18"/>
      <c r="MDY96" s="20"/>
      <c r="MDZ96" s="18"/>
      <c r="MEM96" s="20"/>
      <c r="MEN96" s="18"/>
      <c r="MFA96" s="20"/>
      <c r="MFB96" s="18"/>
      <c r="MFO96" s="20"/>
      <c r="MFP96" s="18"/>
      <c r="MGC96" s="20"/>
      <c r="MGD96" s="18"/>
      <c r="MGQ96" s="20"/>
      <c r="MGR96" s="18"/>
      <c r="MHE96" s="20"/>
      <c r="MHF96" s="18"/>
      <c r="MHS96" s="20"/>
      <c r="MHT96" s="18"/>
      <c r="MIG96" s="20"/>
      <c r="MIH96" s="18"/>
      <c r="MIU96" s="20"/>
      <c r="MIV96" s="18"/>
      <c r="MJI96" s="20"/>
      <c r="MJJ96" s="18"/>
      <c r="MJW96" s="20"/>
      <c r="MJX96" s="18"/>
      <c r="MKK96" s="20"/>
      <c r="MKL96" s="18"/>
      <c r="MKY96" s="20"/>
      <c r="MKZ96" s="18"/>
      <c r="MLM96" s="20"/>
      <c r="MLN96" s="18"/>
      <c r="MMA96" s="20"/>
      <c r="MMB96" s="18"/>
      <c r="MMO96" s="20"/>
      <c r="MMP96" s="18"/>
      <c r="MNC96" s="20"/>
      <c r="MND96" s="18"/>
      <c r="MNQ96" s="20"/>
      <c r="MNR96" s="18"/>
      <c r="MOE96" s="20"/>
      <c r="MOF96" s="18"/>
      <c r="MOS96" s="20"/>
      <c r="MOT96" s="18"/>
      <c r="MPG96" s="20"/>
      <c r="MPH96" s="18"/>
      <c r="MPU96" s="20"/>
      <c r="MPV96" s="18"/>
      <c r="MQI96" s="20"/>
      <c r="MQJ96" s="18"/>
      <c r="MQW96" s="20"/>
      <c r="MQX96" s="18"/>
      <c r="MRK96" s="20"/>
      <c r="MRL96" s="18"/>
      <c r="MRY96" s="20"/>
      <c r="MRZ96" s="18"/>
      <c r="MSM96" s="20"/>
      <c r="MSN96" s="18"/>
      <c r="MTA96" s="20"/>
      <c r="MTB96" s="18"/>
      <c r="MTO96" s="20"/>
      <c r="MTP96" s="18"/>
      <c r="MUC96" s="20"/>
      <c r="MUD96" s="18"/>
      <c r="MUQ96" s="20"/>
      <c r="MUR96" s="18"/>
      <c r="MVE96" s="20"/>
      <c r="MVF96" s="18"/>
      <c r="MVS96" s="20"/>
      <c r="MVT96" s="18"/>
      <c r="MWG96" s="20"/>
      <c r="MWH96" s="18"/>
      <c r="MWU96" s="20"/>
      <c r="MWV96" s="18"/>
      <c r="MXI96" s="20"/>
      <c r="MXJ96" s="18"/>
      <c r="MXW96" s="20"/>
      <c r="MXX96" s="18"/>
      <c r="MYK96" s="20"/>
      <c r="MYL96" s="18"/>
      <c r="MYY96" s="20"/>
      <c r="MYZ96" s="18"/>
      <c r="MZM96" s="20"/>
      <c r="MZN96" s="18"/>
      <c r="NAA96" s="20"/>
      <c r="NAB96" s="18"/>
      <c r="NAO96" s="20"/>
      <c r="NAP96" s="18"/>
      <c r="NBC96" s="20"/>
      <c r="NBD96" s="18"/>
      <c r="NBQ96" s="20"/>
      <c r="NBR96" s="18"/>
      <c r="NCE96" s="20"/>
      <c r="NCF96" s="18"/>
      <c r="NCS96" s="20"/>
      <c r="NCT96" s="18"/>
      <c r="NDG96" s="20"/>
      <c r="NDH96" s="18"/>
      <c r="NDU96" s="20"/>
      <c r="NDV96" s="18"/>
      <c r="NEI96" s="20"/>
      <c r="NEJ96" s="18"/>
      <c r="NEW96" s="20"/>
      <c r="NEX96" s="18"/>
      <c r="NFK96" s="20"/>
      <c r="NFL96" s="18"/>
      <c r="NFY96" s="20"/>
      <c r="NFZ96" s="18"/>
      <c r="NGM96" s="20"/>
      <c r="NGN96" s="18"/>
      <c r="NHA96" s="20"/>
      <c r="NHB96" s="18"/>
      <c r="NHO96" s="20"/>
      <c r="NHP96" s="18"/>
      <c r="NIC96" s="20"/>
      <c r="NID96" s="18"/>
      <c r="NIQ96" s="20"/>
      <c r="NIR96" s="18"/>
      <c r="NJE96" s="20"/>
      <c r="NJF96" s="18"/>
      <c r="NJS96" s="20"/>
      <c r="NJT96" s="18"/>
      <c r="NKG96" s="20"/>
      <c r="NKH96" s="18"/>
      <c r="NKU96" s="20"/>
      <c r="NKV96" s="18"/>
      <c r="NLI96" s="20"/>
      <c r="NLJ96" s="18"/>
      <c r="NLW96" s="20"/>
      <c r="NLX96" s="18"/>
      <c r="NMK96" s="20"/>
      <c r="NML96" s="18"/>
      <c r="NMY96" s="20"/>
      <c r="NMZ96" s="18"/>
      <c r="NNM96" s="20"/>
      <c r="NNN96" s="18"/>
      <c r="NOA96" s="20"/>
      <c r="NOB96" s="18"/>
      <c r="NOO96" s="20"/>
      <c r="NOP96" s="18"/>
      <c r="NPC96" s="20"/>
      <c r="NPD96" s="18"/>
      <c r="NPQ96" s="20"/>
      <c r="NPR96" s="18"/>
      <c r="NQE96" s="20"/>
      <c r="NQF96" s="18"/>
      <c r="NQS96" s="20"/>
      <c r="NQT96" s="18"/>
      <c r="NRG96" s="20"/>
      <c r="NRH96" s="18"/>
      <c r="NRU96" s="20"/>
      <c r="NRV96" s="18"/>
      <c r="NSI96" s="20"/>
      <c r="NSJ96" s="18"/>
      <c r="NSW96" s="20"/>
      <c r="NSX96" s="18"/>
      <c r="NTK96" s="20"/>
      <c r="NTL96" s="18"/>
      <c r="NTY96" s="20"/>
      <c r="NTZ96" s="18"/>
      <c r="NUM96" s="20"/>
      <c r="NUN96" s="18"/>
      <c r="NVA96" s="20"/>
      <c r="NVB96" s="18"/>
      <c r="NVO96" s="20"/>
      <c r="NVP96" s="18"/>
      <c r="NWC96" s="20"/>
      <c r="NWD96" s="18"/>
      <c r="NWQ96" s="20"/>
      <c r="NWR96" s="18"/>
      <c r="NXE96" s="20"/>
      <c r="NXF96" s="18"/>
      <c r="NXS96" s="20"/>
      <c r="NXT96" s="18"/>
      <c r="NYG96" s="20"/>
      <c r="NYH96" s="18"/>
      <c r="NYU96" s="20"/>
      <c r="NYV96" s="18"/>
      <c r="NZI96" s="20"/>
      <c r="NZJ96" s="18"/>
      <c r="NZW96" s="20"/>
      <c r="NZX96" s="18"/>
      <c r="OAK96" s="20"/>
      <c r="OAL96" s="18"/>
      <c r="OAY96" s="20"/>
      <c r="OAZ96" s="18"/>
      <c r="OBM96" s="20"/>
      <c r="OBN96" s="18"/>
      <c r="OCA96" s="20"/>
      <c r="OCB96" s="18"/>
      <c r="OCO96" s="20"/>
      <c r="OCP96" s="18"/>
      <c r="ODC96" s="20"/>
      <c r="ODD96" s="18"/>
      <c r="ODQ96" s="20"/>
      <c r="ODR96" s="18"/>
      <c r="OEE96" s="20"/>
      <c r="OEF96" s="18"/>
      <c r="OES96" s="20"/>
      <c r="OET96" s="18"/>
      <c r="OFG96" s="20"/>
      <c r="OFH96" s="18"/>
      <c r="OFU96" s="20"/>
      <c r="OFV96" s="18"/>
      <c r="OGI96" s="20"/>
      <c r="OGJ96" s="18"/>
      <c r="OGW96" s="20"/>
      <c r="OGX96" s="18"/>
      <c r="OHK96" s="20"/>
      <c r="OHL96" s="18"/>
      <c r="OHY96" s="20"/>
      <c r="OHZ96" s="18"/>
      <c r="OIM96" s="20"/>
      <c r="OIN96" s="18"/>
      <c r="OJA96" s="20"/>
      <c r="OJB96" s="18"/>
      <c r="OJO96" s="20"/>
      <c r="OJP96" s="18"/>
      <c r="OKC96" s="20"/>
      <c r="OKD96" s="18"/>
      <c r="OKQ96" s="20"/>
      <c r="OKR96" s="18"/>
      <c r="OLE96" s="20"/>
      <c r="OLF96" s="18"/>
      <c r="OLS96" s="20"/>
      <c r="OLT96" s="18"/>
      <c r="OMG96" s="20"/>
      <c r="OMH96" s="18"/>
      <c r="OMU96" s="20"/>
      <c r="OMV96" s="18"/>
      <c r="ONI96" s="20"/>
      <c r="ONJ96" s="18"/>
      <c r="ONW96" s="20"/>
      <c r="ONX96" s="18"/>
      <c r="OOK96" s="20"/>
      <c r="OOL96" s="18"/>
      <c r="OOY96" s="20"/>
      <c r="OOZ96" s="18"/>
      <c r="OPM96" s="20"/>
      <c r="OPN96" s="18"/>
      <c r="OQA96" s="20"/>
      <c r="OQB96" s="18"/>
      <c r="OQO96" s="20"/>
      <c r="OQP96" s="18"/>
      <c r="ORC96" s="20"/>
      <c r="ORD96" s="18"/>
      <c r="ORQ96" s="20"/>
      <c r="ORR96" s="18"/>
      <c r="OSE96" s="20"/>
      <c r="OSF96" s="18"/>
      <c r="OSS96" s="20"/>
      <c r="OST96" s="18"/>
      <c r="OTG96" s="20"/>
      <c r="OTH96" s="18"/>
      <c r="OTU96" s="20"/>
      <c r="OTV96" s="18"/>
      <c r="OUI96" s="20"/>
      <c r="OUJ96" s="18"/>
      <c r="OUW96" s="20"/>
      <c r="OUX96" s="18"/>
      <c r="OVK96" s="20"/>
      <c r="OVL96" s="18"/>
      <c r="OVY96" s="20"/>
      <c r="OVZ96" s="18"/>
      <c r="OWM96" s="20"/>
      <c r="OWN96" s="18"/>
      <c r="OXA96" s="20"/>
      <c r="OXB96" s="18"/>
      <c r="OXO96" s="20"/>
      <c r="OXP96" s="18"/>
      <c r="OYC96" s="20"/>
      <c r="OYD96" s="18"/>
      <c r="OYQ96" s="20"/>
      <c r="OYR96" s="18"/>
      <c r="OZE96" s="20"/>
      <c r="OZF96" s="18"/>
      <c r="OZS96" s="20"/>
      <c r="OZT96" s="18"/>
      <c r="PAG96" s="20"/>
      <c r="PAH96" s="18"/>
      <c r="PAU96" s="20"/>
      <c r="PAV96" s="18"/>
      <c r="PBI96" s="20"/>
      <c r="PBJ96" s="18"/>
      <c r="PBW96" s="20"/>
      <c r="PBX96" s="18"/>
      <c r="PCK96" s="20"/>
      <c r="PCL96" s="18"/>
      <c r="PCY96" s="20"/>
      <c r="PCZ96" s="18"/>
      <c r="PDM96" s="20"/>
      <c r="PDN96" s="18"/>
      <c r="PEA96" s="20"/>
      <c r="PEB96" s="18"/>
      <c r="PEO96" s="20"/>
      <c r="PEP96" s="18"/>
      <c r="PFC96" s="20"/>
      <c r="PFD96" s="18"/>
      <c r="PFQ96" s="20"/>
      <c r="PFR96" s="18"/>
      <c r="PGE96" s="20"/>
      <c r="PGF96" s="18"/>
      <c r="PGS96" s="20"/>
      <c r="PGT96" s="18"/>
      <c r="PHG96" s="20"/>
      <c r="PHH96" s="18"/>
      <c r="PHU96" s="20"/>
      <c r="PHV96" s="18"/>
      <c r="PII96" s="20"/>
      <c r="PIJ96" s="18"/>
      <c r="PIW96" s="20"/>
      <c r="PIX96" s="18"/>
      <c r="PJK96" s="20"/>
      <c r="PJL96" s="18"/>
      <c r="PJY96" s="20"/>
      <c r="PJZ96" s="18"/>
      <c r="PKM96" s="20"/>
      <c r="PKN96" s="18"/>
      <c r="PLA96" s="20"/>
      <c r="PLB96" s="18"/>
      <c r="PLO96" s="20"/>
      <c r="PLP96" s="18"/>
      <c r="PMC96" s="20"/>
      <c r="PMD96" s="18"/>
      <c r="PMQ96" s="20"/>
      <c r="PMR96" s="18"/>
      <c r="PNE96" s="20"/>
      <c r="PNF96" s="18"/>
      <c r="PNS96" s="20"/>
      <c r="PNT96" s="18"/>
      <c r="POG96" s="20"/>
      <c r="POH96" s="18"/>
      <c r="POU96" s="20"/>
      <c r="POV96" s="18"/>
      <c r="PPI96" s="20"/>
      <c r="PPJ96" s="18"/>
      <c r="PPW96" s="20"/>
      <c r="PPX96" s="18"/>
      <c r="PQK96" s="20"/>
      <c r="PQL96" s="18"/>
      <c r="PQY96" s="20"/>
      <c r="PQZ96" s="18"/>
      <c r="PRM96" s="20"/>
      <c r="PRN96" s="18"/>
      <c r="PSA96" s="20"/>
      <c r="PSB96" s="18"/>
      <c r="PSO96" s="20"/>
      <c r="PSP96" s="18"/>
      <c r="PTC96" s="20"/>
      <c r="PTD96" s="18"/>
      <c r="PTQ96" s="20"/>
      <c r="PTR96" s="18"/>
      <c r="PUE96" s="20"/>
      <c r="PUF96" s="18"/>
      <c r="PUS96" s="20"/>
      <c r="PUT96" s="18"/>
      <c r="PVG96" s="20"/>
      <c r="PVH96" s="18"/>
      <c r="PVU96" s="20"/>
      <c r="PVV96" s="18"/>
      <c r="PWI96" s="20"/>
      <c r="PWJ96" s="18"/>
      <c r="PWW96" s="20"/>
      <c r="PWX96" s="18"/>
      <c r="PXK96" s="20"/>
      <c r="PXL96" s="18"/>
      <c r="PXY96" s="20"/>
      <c r="PXZ96" s="18"/>
      <c r="PYM96" s="20"/>
      <c r="PYN96" s="18"/>
      <c r="PZA96" s="20"/>
      <c r="PZB96" s="18"/>
      <c r="PZO96" s="20"/>
      <c r="PZP96" s="18"/>
      <c r="QAC96" s="20"/>
      <c r="QAD96" s="18"/>
      <c r="QAQ96" s="20"/>
      <c r="QAR96" s="18"/>
      <c r="QBE96" s="20"/>
      <c r="QBF96" s="18"/>
      <c r="QBS96" s="20"/>
      <c r="QBT96" s="18"/>
      <c r="QCG96" s="20"/>
      <c r="QCH96" s="18"/>
      <c r="QCU96" s="20"/>
      <c r="QCV96" s="18"/>
      <c r="QDI96" s="20"/>
      <c r="QDJ96" s="18"/>
      <c r="QDW96" s="20"/>
      <c r="QDX96" s="18"/>
      <c r="QEK96" s="20"/>
      <c r="QEL96" s="18"/>
      <c r="QEY96" s="20"/>
      <c r="QEZ96" s="18"/>
      <c r="QFM96" s="20"/>
      <c r="QFN96" s="18"/>
      <c r="QGA96" s="20"/>
      <c r="QGB96" s="18"/>
      <c r="QGO96" s="20"/>
      <c r="QGP96" s="18"/>
      <c r="QHC96" s="20"/>
      <c r="QHD96" s="18"/>
      <c r="QHQ96" s="20"/>
      <c r="QHR96" s="18"/>
      <c r="QIE96" s="20"/>
      <c r="QIF96" s="18"/>
      <c r="QIS96" s="20"/>
      <c r="QIT96" s="18"/>
      <c r="QJG96" s="20"/>
      <c r="QJH96" s="18"/>
      <c r="QJU96" s="20"/>
      <c r="QJV96" s="18"/>
      <c r="QKI96" s="20"/>
      <c r="QKJ96" s="18"/>
      <c r="QKW96" s="20"/>
      <c r="QKX96" s="18"/>
      <c r="QLK96" s="20"/>
      <c r="QLL96" s="18"/>
      <c r="QLY96" s="20"/>
      <c r="QLZ96" s="18"/>
      <c r="QMM96" s="20"/>
      <c r="QMN96" s="18"/>
      <c r="QNA96" s="20"/>
      <c r="QNB96" s="18"/>
      <c r="QNO96" s="20"/>
      <c r="QNP96" s="18"/>
      <c r="QOC96" s="20"/>
      <c r="QOD96" s="18"/>
      <c r="QOQ96" s="20"/>
      <c r="QOR96" s="18"/>
      <c r="QPE96" s="20"/>
      <c r="QPF96" s="18"/>
      <c r="QPS96" s="20"/>
      <c r="QPT96" s="18"/>
      <c r="QQG96" s="20"/>
      <c r="QQH96" s="18"/>
      <c r="QQU96" s="20"/>
      <c r="QQV96" s="18"/>
      <c r="QRI96" s="20"/>
      <c r="QRJ96" s="18"/>
      <c r="QRW96" s="20"/>
      <c r="QRX96" s="18"/>
      <c r="QSK96" s="20"/>
      <c r="QSL96" s="18"/>
      <c r="QSY96" s="20"/>
      <c r="QSZ96" s="18"/>
      <c r="QTM96" s="20"/>
      <c r="QTN96" s="18"/>
      <c r="QUA96" s="20"/>
      <c r="QUB96" s="18"/>
      <c r="QUO96" s="20"/>
      <c r="QUP96" s="18"/>
      <c r="QVC96" s="20"/>
      <c r="QVD96" s="18"/>
      <c r="QVQ96" s="20"/>
      <c r="QVR96" s="18"/>
      <c r="QWE96" s="20"/>
      <c r="QWF96" s="18"/>
      <c r="QWS96" s="20"/>
      <c r="QWT96" s="18"/>
      <c r="QXG96" s="20"/>
      <c r="QXH96" s="18"/>
      <c r="QXU96" s="20"/>
      <c r="QXV96" s="18"/>
      <c r="QYI96" s="20"/>
      <c r="QYJ96" s="18"/>
      <c r="QYW96" s="20"/>
      <c r="QYX96" s="18"/>
      <c r="QZK96" s="20"/>
      <c r="QZL96" s="18"/>
      <c r="QZY96" s="20"/>
      <c r="QZZ96" s="18"/>
      <c r="RAM96" s="20"/>
      <c r="RAN96" s="18"/>
      <c r="RBA96" s="20"/>
      <c r="RBB96" s="18"/>
      <c r="RBO96" s="20"/>
      <c r="RBP96" s="18"/>
      <c r="RCC96" s="20"/>
      <c r="RCD96" s="18"/>
      <c r="RCQ96" s="20"/>
      <c r="RCR96" s="18"/>
      <c r="RDE96" s="20"/>
      <c r="RDF96" s="18"/>
      <c r="RDS96" s="20"/>
      <c r="RDT96" s="18"/>
      <c r="REG96" s="20"/>
      <c r="REH96" s="18"/>
      <c r="REU96" s="20"/>
      <c r="REV96" s="18"/>
      <c r="RFI96" s="20"/>
      <c r="RFJ96" s="18"/>
      <c r="RFW96" s="20"/>
      <c r="RFX96" s="18"/>
      <c r="RGK96" s="20"/>
      <c r="RGL96" s="18"/>
      <c r="RGY96" s="20"/>
      <c r="RGZ96" s="18"/>
      <c r="RHM96" s="20"/>
      <c r="RHN96" s="18"/>
      <c r="RIA96" s="20"/>
      <c r="RIB96" s="18"/>
      <c r="RIO96" s="20"/>
      <c r="RIP96" s="18"/>
      <c r="RJC96" s="20"/>
      <c r="RJD96" s="18"/>
      <c r="RJQ96" s="20"/>
      <c r="RJR96" s="18"/>
      <c r="RKE96" s="20"/>
      <c r="RKF96" s="18"/>
      <c r="RKS96" s="20"/>
      <c r="RKT96" s="18"/>
      <c r="RLG96" s="20"/>
      <c r="RLH96" s="18"/>
      <c r="RLU96" s="20"/>
      <c r="RLV96" s="18"/>
      <c r="RMI96" s="20"/>
      <c r="RMJ96" s="18"/>
      <c r="RMW96" s="20"/>
      <c r="RMX96" s="18"/>
      <c r="RNK96" s="20"/>
      <c r="RNL96" s="18"/>
      <c r="RNY96" s="20"/>
      <c r="RNZ96" s="18"/>
      <c r="ROM96" s="20"/>
      <c r="RON96" s="18"/>
      <c r="RPA96" s="20"/>
      <c r="RPB96" s="18"/>
      <c r="RPO96" s="20"/>
      <c r="RPP96" s="18"/>
      <c r="RQC96" s="20"/>
      <c r="RQD96" s="18"/>
      <c r="RQQ96" s="20"/>
      <c r="RQR96" s="18"/>
      <c r="RRE96" s="20"/>
      <c r="RRF96" s="18"/>
      <c r="RRS96" s="20"/>
      <c r="RRT96" s="18"/>
      <c r="RSG96" s="20"/>
      <c r="RSH96" s="18"/>
      <c r="RSU96" s="20"/>
      <c r="RSV96" s="18"/>
      <c r="RTI96" s="20"/>
      <c r="RTJ96" s="18"/>
      <c r="RTW96" s="20"/>
      <c r="RTX96" s="18"/>
      <c r="RUK96" s="20"/>
      <c r="RUL96" s="18"/>
      <c r="RUY96" s="20"/>
      <c r="RUZ96" s="18"/>
      <c r="RVM96" s="20"/>
      <c r="RVN96" s="18"/>
      <c r="RWA96" s="20"/>
      <c r="RWB96" s="18"/>
      <c r="RWO96" s="20"/>
      <c r="RWP96" s="18"/>
      <c r="RXC96" s="20"/>
      <c r="RXD96" s="18"/>
      <c r="RXQ96" s="20"/>
      <c r="RXR96" s="18"/>
      <c r="RYE96" s="20"/>
      <c r="RYF96" s="18"/>
      <c r="RYS96" s="20"/>
      <c r="RYT96" s="18"/>
      <c r="RZG96" s="20"/>
      <c r="RZH96" s="18"/>
      <c r="RZU96" s="20"/>
      <c r="RZV96" s="18"/>
      <c r="SAI96" s="20"/>
      <c r="SAJ96" s="18"/>
      <c r="SAW96" s="20"/>
      <c r="SAX96" s="18"/>
      <c r="SBK96" s="20"/>
      <c r="SBL96" s="18"/>
      <c r="SBY96" s="20"/>
      <c r="SBZ96" s="18"/>
      <c r="SCM96" s="20"/>
      <c r="SCN96" s="18"/>
      <c r="SDA96" s="20"/>
      <c r="SDB96" s="18"/>
      <c r="SDO96" s="20"/>
      <c r="SDP96" s="18"/>
      <c r="SEC96" s="20"/>
      <c r="SED96" s="18"/>
      <c r="SEQ96" s="20"/>
      <c r="SER96" s="18"/>
      <c r="SFE96" s="20"/>
      <c r="SFF96" s="18"/>
      <c r="SFS96" s="20"/>
      <c r="SFT96" s="18"/>
      <c r="SGG96" s="20"/>
      <c r="SGH96" s="18"/>
      <c r="SGU96" s="20"/>
      <c r="SGV96" s="18"/>
      <c r="SHI96" s="20"/>
      <c r="SHJ96" s="18"/>
      <c r="SHW96" s="20"/>
      <c r="SHX96" s="18"/>
      <c r="SIK96" s="20"/>
      <c r="SIL96" s="18"/>
      <c r="SIY96" s="20"/>
      <c r="SIZ96" s="18"/>
      <c r="SJM96" s="20"/>
      <c r="SJN96" s="18"/>
      <c r="SKA96" s="20"/>
      <c r="SKB96" s="18"/>
      <c r="SKO96" s="20"/>
      <c r="SKP96" s="18"/>
      <c r="SLC96" s="20"/>
      <c r="SLD96" s="18"/>
      <c r="SLQ96" s="20"/>
      <c r="SLR96" s="18"/>
      <c r="SME96" s="20"/>
      <c r="SMF96" s="18"/>
      <c r="SMS96" s="20"/>
      <c r="SMT96" s="18"/>
      <c r="SNG96" s="20"/>
      <c r="SNH96" s="18"/>
      <c r="SNU96" s="20"/>
      <c r="SNV96" s="18"/>
      <c r="SOI96" s="20"/>
      <c r="SOJ96" s="18"/>
      <c r="SOW96" s="20"/>
      <c r="SOX96" s="18"/>
      <c r="SPK96" s="20"/>
      <c r="SPL96" s="18"/>
      <c r="SPY96" s="20"/>
      <c r="SPZ96" s="18"/>
      <c r="SQM96" s="20"/>
      <c r="SQN96" s="18"/>
      <c r="SRA96" s="20"/>
      <c r="SRB96" s="18"/>
      <c r="SRO96" s="20"/>
      <c r="SRP96" s="18"/>
      <c r="SSC96" s="20"/>
      <c r="SSD96" s="18"/>
      <c r="SSQ96" s="20"/>
      <c r="SSR96" s="18"/>
      <c r="STE96" s="20"/>
      <c r="STF96" s="18"/>
      <c r="STS96" s="20"/>
      <c r="STT96" s="18"/>
      <c r="SUG96" s="20"/>
      <c r="SUH96" s="18"/>
      <c r="SUU96" s="20"/>
      <c r="SUV96" s="18"/>
      <c r="SVI96" s="20"/>
      <c r="SVJ96" s="18"/>
      <c r="SVW96" s="20"/>
      <c r="SVX96" s="18"/>
      <c r="SWK96" s="20"/>
      <c r="SWL96" s="18"/>
      <c r="SWY96" s="20"/>
      <c r="SWZ96" s="18"/>
      <c r="SXM96" s="20"/>
      <c r="SXN96" s="18"/>
      <c r="SYA96" s="20"/>
      <c r="SYB96" s="18"/>
      <c r="SYO96" s="20"/>
      <c r="SYP96" s="18"/>
      <c r="SZC96" s="20"/>
      <c r="SZD96" s="18"/>
      <c r="SZQ96" s="20"/>
      <c r="SZR96" s="18"/>
      <c r="TAE96" s="20"/>
      <c r="TAF96" s="18"/>
      <c r="TAS96" s="20"/>
      <c r="TAT96" s="18"/>
      <c r="TBG96" s="20"/>
      <c r="TBH96" s="18"/>
      <c r="TBU96" s="20"/>
      <c r="TBV96" s="18"/>
      <c r="TCI96" s="20"/>
      <c r="TCJ96" s="18"/>
      <c r="TCW96" s="20"/>
      <c r="TCX96" s="18"/>
      <c r="TDK96" s="20"/>
      <c r="TDL96" s="18"/>
      <c r="TDY96" s="20"/>
      <c r="TDZ96" s="18"/>
      <c r="TEM96" s="20"/>
      <c r="TEN96" s="18"/>
      <c r="TFA96" s="20"/>
      <c r="TFB96" s="18"/>
      <c r="TFO96" s="20"/>
      <c r="TFP96" s="18"/>
      <c r="TGC96" s="20"/>
      <c r="TGD96" s="18"/>
      <c r="TGQ96" s="20"/>
      <c r="TGR96" s="18"/>
      <c r="THE96" s="20"/>
      <c r="THF96" s="18"/>
      <c r="THS96" s="20"/>
      <c r="THT96" s="18"/>
      <c r="TIG96" s="20"/>
      <c r="TIH96" s="18"/>
      <c r="TIU96" s="20"/>
      <c r="TIV96" s="18"/>
      <c r="TJI96" s="20"/>
      <c r="TJJ96" s="18"/>
      <c r="TJW96" s="20"/>
      <c r="TJX96" s="18"/>
      <c r="TKK96" s="20"/>
      <c r="TKL96" s="18"/>
      <c r="TKY96" s="20"/>
      <c r="TKZ96" s="18"/>
      <c r="TLM96" s="20"/>
      <c r="TLN96" s="18"/>
      <c r="TMA96" s="20"/>
      <c r="TMB96" s="18"/>
      <c r="TMO96" s="20"/>
      <c r="TMP96" s="18"/>
      <c r="TNC96" s="20"/>
      <c r="TND96" s="18"/>
      <c r="TNQ96" s="20"/>
      <c r="TNR96" s="18"/>
      <c r="TOE96" s="20"/>
      <c r="TOF96" s="18"/>
      <c r="TOS96" s="20"/>
      <c r="TOT96" s="18"/>
      <c r="TPG96" s="20"/>
      <c r="TPH96" s="18"/>
      <c r="TPU96" s="20"/>
      <c r="TPV96" s="18"/>
      <c r="TQI96" s="20"/>
      <c r="TQJ96" s="18"/>
      <c r="TQW96" s="20"/>
      <c r="TQX96" s="18"/>
      <c r="TRK96" s="20"/>
      <c r="TRL96" s="18"/>
      <c r="TRY96" s="20"/>
      <c r="TRZ96" s="18"/>
      <c r="TSM96" s="20"/>
      <c r="TSN96" s="18"/>
      <c r="TTA96" s="20"/>
      <c r="TTB96" s="18"/>
      <c r="TTO96" s="20"/>
      <c r="TTP96" s="18"/>
      <c r="TUC96" s="20"/>
      <c r="TUD96" s="18"/>
      <c r="TUQ96" s="20"/>
      <c r="TUR96" s="18"/>
      <c r="TVE96" s="20"/>
      <c r="TVF96" s="18"/>
      <c r="TVS96" s="20"/>
      <c r="TVT96" s="18"/>
      <c r="TWG96" s="20"/>
      <c r="TWH96" s="18"/>
      <c r="TWU96" s="20"/>
      <c r="TWV96" s="18"/>
      <c r="TXI96" s="20"/>
      <c r="TXJ96" s="18"/>
      <c r="TXW96" s="20"/>
      <c r="TXX96" s="18"/>
      <c r="TYK96" s="20"/>
      <c r="TYL96" s="18"/>
      <c r="TYY96" s="20"/>
      <c r="TYZ96" s="18"/>
      <c r="TZM96" s="20"/>
      <c r="TZN96" s="18"/>
      <c r="UAA96" s="20"/>
      <c r="UAB96" s="18"/>
      <c r="UAO96" s="20"/>
      <c r="UAP96" s="18"/>
      <c r="UBC96" s="20"/>
      <c r="UBD96" s="18"/>
      <c r="UBQ96" s="20"/>
      <c r="UBR96" s="18"/>
      <c r="UCE96" s="20"/>
      <c r="UCF96" s="18"/>
      <c r="UCS96" s="20"/>
      <c r="UCT96" s="18"/>
      <c r="UDG96" s="20"/>
      <c r="UDH96" s="18"/>
      <c r="UDU96" s="20"/>
      <c r="UDV96" s="18"/>
      <c r="UEI96" s="20"/>
      <c r="UEJ96" s="18"/>
      <c r="UEW96" s="20"/>
      <c r="UEX96" s="18"/>
      <c r="UFK96" s="20"/>
      <c r="UFL96" s="18"/>
      <c r="UFY96" s="20"/>
      <c r="UFZ96" s="18"/>
      <c r="UGM96" s="20"/>
      <c r="UGN96" s="18"/>
      <c r="UHA96" s="20"/>
      <c r="UHB96" s="18"/>
      <c r="UHO96" s="20"/>
      <c r="UHP96" s="18"/>
      <c r="UIC96" s="20"/>
      <c r="UID96" s="18"/>
      <c r="UIQ96" s="20"/>
      <c r="UIR96" s="18"/>
      <c r="UJE96" s="20"/>
      <c r="UJF96" s="18"/>
      <c r="UJS96" s="20"/>
      <c r="UJT96" s="18"/>
      <c r="UKG96" s="20"/>
      <c r="UKH96" s="18"/>
      <c r="UKU96" s="20"/>
      <c r="UKV96" s="18"/>
      <c r="ULI96" s="20"/>
      <c r="ULJ96" s="18"/>
      <c r="ULW96" s="20"/>
      <c r="ULX96" s="18"/>
      <c r="UMK96" s="20"/>
      <c r="UML96" s="18"/>
      <c r="UMY96" s="20"/>
      <c r="UMZ96" s="18"/>
      <c r="UNM96" s="20"/>
      <c r="UNN96" s="18"/>
      <c r="UOA96" s="20"/>
      <c r="UOB96" s="18"/>
      <c r="UOO96" s="20"/>
      <c r="UOP96" s="18"/>
      <c r="UPC96" s="20"/>
      <c r="UPD96" s="18"/>
      <c r="UPQ96" s="20"/>
      <c r="UPR96" s="18"/>
      <c r="UQE96" s="20"/>
      <c r="UQF96" s="18"/>
      <c r="UQS96" s="20"/>
      <c r="UQT96" s="18"/>
      <c r="URG96" s="20"/>
      <c r="URH96" s="18"/>
      <c r="URU96" s="20"/>
      <c r="URV96" s="18"/>
      <c r="USI96" s="20"/>
      <c r="USJ96" s="18"/>
      <c r="USW96" s="20"/>
      <c r="USX96" s="18"/>
      <c r="UTK96" s="20"/>
      <c r="UTL96" s="18"/>
      <c r="UTY96" s="20"/>
      <c r="UTZ96" s="18"/>
      <c r="UUM96" s="20"/>
      <c r="UUN96" s="18"/>
      <c r="UVA96" s="20"/>
      <c r="UVB96" s="18"/>
      <c r="UVO96" s="20"/>
      <c r="UVP96" s="18"/>
      <c r="UWC96" s="20"/>
      <c r="UWD96" s="18"/>
      <c r="UWQ96" s="20"/>
      <c r="UWR96" s="18"/>
      <c r="UXE96" s="20"/>
      <c r="UXF96" s="18"/>
      <c r="UXS96" s="20"/>
      <c r="UXT96" s="18"/>
      <c r="UYG96" s="20"/>
      <c r="UYH96" s="18"/>
      <c r="UYU96" s="20"/>
      <c r="UYV96" s="18"/>
      <c r="UZI96" s="20"/>
      <c r="UZJ96" s="18"/>
      <c r="UZW96" s="20"/>
      <c r="UZX96" s="18"/>
      <c r="VAK96" s="20"/>
      <c r="VAL96" s="18"/>
      <c r="VAY96" s="20"/>
      <c r="VAZ96" s="18"/>
      <c r="VBM96" s="20"/>
      <c r="VBN96" s="18"/>
      <c r="VCA96" s="20"/>
      <c r="VCB96" s="18"/>
      <c r="VCO96" s="20"/>
      <c r="VCP96" s="18"/>
      <c r="VDC96" s="20"/>
      <c r="VDD96" s="18"/>
      <c r="VDQ96" s="20"/>
      <c r="VDR96" s="18"/>
      <c r="VEE96" s="20"/>
      <c r="VEF96" s="18"/>
      <c r="VES96" s="20"/>
      <c r="VET96" s="18"/>
      <c r="VFG96" s="20"/>
      <c r="VFH96" s="18"/>
      <c r="VFU96" s="20"/>
      <c r="VFV96" s="18"/>
      <c r="VGI96" s="20"/>
      <c r="VGJ96" s="18"/>
      <c r="VGW96" s="20"/>
      <c r="VGX96" s="18"/>
      <c r="VHK96" s="20"/>
      <c r="VHL96" s="18"/>
      <c r="VHY96" s="20"/>
      <c r="VHZ96" s="18"/>
      <c r="VIM96" s="20"/>
      <c r="VIN96" s="18"/>
      <c r="VJA96" s="20"/>
      <c r="VJB96" s="18"/>
      <c r="VJO96" s="20"/>
      <c r="VJP96" s="18"/>
      <c r="VKC96" s="20"/>
      <c r="VKD96" s="18"/>
      <c r="VKQ96" s="20"/>
      <c r="VKR96" s="18"/>
      <c r="VLE96" s="20"/>
      <c r="VLF96" s="18"/>
      <c r="VLS96" s="20"/>
      <c r="VLT96" s="18"/>
      <c r="VMG96" s="20"/>
      <c r="VMH96" s="18"/>
      <c r="VMU96" s="20"/>
      <c r="VMV96" s="18"/>
      <c r="VNI96" s="20"/>
      <c r="VNJ96" s="18"/>
      <c r="VNW96" s="20"/>
      <c r="VNX96" s="18"/>
      <c r="VOK96" s="20"/>
      <c r="VOL96" s="18"/>
      <c r="VOY96" s="20"/>
      <c r="VOZ96" s="18"/>
      <c r="VPM96" s="20"/>
      <c r="VPN96" s="18"/>
      <c r="VQA96" s="20"/>
      <c r="VQB96" s="18"/>
      <c r="VQO96" s="20"/>
      <c r="VQP96" s="18"/>
      <c r="VRC96" s="20"/>
      <c r="VRD96" s="18"/>
      <c r="VRQ96" s="20"/>
      <c r="VRR96" s="18"/>
      <c r="VSE96" s="20"/>
      <c r="VSF96" s="18"/>
      <c r="VSS96" s="20"/>
      <c r="VST96" s="18"/>
      <c r="VTG96" s="20"/>
      <c r="VTH96" s="18"/>
      <c r="VTU96" s="20"/>
      <c r="VTV96" s="18"/>
      <c r="VUI96" s="20"/>
      <c r="VUJ96" s="18"/>
      <c r="VUW96" s="20"/>
      <c r="VUX96" s="18"/>
      <c r="VVK96" s="20"/>
      <c r="VVL96" s="18"/>
      <c r="VVY96" s="20"/>
      <c r="VVZ96" s="18"/>
      <c r="VWM96" s="20"/>
      <c r="VWN96" s="18"/>
      <c r="VXA96" s="20"/>
      <c r="VXB96" s="18"/>
      <c r="VXO96" s="20"/>
      <c r="VXP96" s="18"/>
      <c r="VYC96" s="20"/>
      <c r="VYD96" s="18"/>
      <c r="VYQ96" s="20"/>
      <c r="VYR96" s="18"/>
      <c r="VZE96" s="20"/>
      <c r="VZF96" s="18"/>
      <c r="VZS96" s="20"/>
      <c r="VZT96" s="18"/>
      <c r="WAG96" s="20"/>
      <c r="WAH96" s="18"/>
      <c r="WAU96" s="20"/>
      <c r="WAV96" s="18"/>
      <c r="WBI96" s="20"/>
      <c r="WBJ96" s="18"/>
      <c r="WBW96" s="20"/>
      <c r="WBX96" s="18"/>
      <c r="WCK96" s="20"/>
      <c r="WCL96" s="18"/>
      <c r="WCY96" s="20"/>
      <c r="WCZ96" s="18"/>
      <c r="WDM96" s="20"/>
      <c r="WDN96" s="18"/>
      <c r="WEA96" s="20"/>
      <c r="WEB96" s="18"/>
      <c r="WEO96" s="20"/>
      <c r="WEP96" s="18"/>
      <c r="WFC96" s="20"/>
      <c r="WFD96" s="18"/>
      <c r="WFQ96" s="20"/>
      <c r="WFR96" s="18"/>
      <c r="WGE96" s="20"/>
      <c r="WGF96" s="18"/>
      <c r="WGS96" s="20"/>
      <c r="WGT96" s="18"/>
      <c r="WHG96" s="20"/>
      <c r="WHH96" s="18"/>
      <c r="WHU96" s="20"/>
      <c r="WHV96" s="18"/>
      <c r="WII96" s="20"/>
      <c r="WIJ96" s="18"/>
      <c r="WIW96" s="20"/>
      <c r="WIX96" s="18"/>
      <c r="WJK96" s="20"/>
      <c r="WJL96" s="18"/>
      <c r="WJY96" s="20"/>
      <c r="WJZ96" s="18"/>
      <c r="WKM96" s="20"/>
      <c r="WKN96" s="18"/>
      <c r="WLA96" s="20"/>
      <c r="WLB96" s="18"/>
      <c r="WLO96" s="20"/>
      <c r="WLP96" s="18"/>
      <c r="WMC96" s="20"/>
      <c r="WMD96" s="18"/>
      <c r="WMQ96" s="20"/>
      <c r="WMR96" s="18"/>
      <c r="WNE96" s="20"/>
      <c r="WNF96" s="18"/>
      <c r="WNS96" s="20"/>
      <c r="WNT96" s="18"/>
      <c r="WOG96" s="20"/>
      <c r="WOH96" s="18"/>
      <c r="WOU96" s="20"/>
      <c r="WOV96" s="18"/>
      <c r="WPI96" s="20"/>
      <c r="WPJ96" s="18"/>
      <c r="WPW96" s="20"/>
      <c r="WPX96" s="18"/>
      <c r="WQK96" s="20"/>
      <c r="WQL96" s="18"/>
      <c r="WQY96" s="20"/>
      <c r="WQZ96" s="18"/>
      <c r="WRM96" s="20"/>
      <c r="WRN96" s="18"/>
      <c r="WSA96" s="20"/>
      <c r="WSB96" s="18"/>
      <c r="WSO96" s="20"/>
      <c r="WSP96" s="18"/>
      <c r="WTC96" s="20"/>
      <c r="WTD96" s="18"/>
      <c r="WTQ96" s="20"/>
      <c r="WTR96" s="18"/>
      <c r="WUE96" s="20"/>
      <c r="WUF96" s="18"/>
      <c r="WUS96" s="20"/>
      <c r="WUT96" s="18"/>
      <c r="WVG96" s="20"/>
      <c r="WVH96" s="18"/>
      <c r="WVU96" s="20"/>
      <c r="WVV96" s="18"/>
      <c r="WWI96" s="20"/>
      <c r="WWJ96" s="18"/>
      <c r="WWW96" s="20"/>
      <c r="WWX96" s="18"/>
      <c r="WXK96" s="20"/>
      <c r="WXL96" s="18"/>
      <c r="WXY96" s="20"/>
      <c r="WXZ96" s="18"/>
      <c r="WYM96" s="20"/>
      <c r="WYN96" s="18"/>
      <c r="WZA96" s="20"/>
      <c r="WZB96" s="18"/>
      <c r="WZO96" s="20"/>
      <c r="WZP96" s="18"/>
      <c r="XAC96" s="20"/>
      <c r="XAD96" s="18"/>
      <c r="XAQ96" s="20"/>
      <c r="XAR96" s="18"/>
      <c r="XBE96" s="20"/>
      <c r="XBF96" s="18"/>
      <c r="XBS96" s="20"/>
      <c r="XBT96" s="18"/>
      <c r="XCG96" s="20"/>
      <c r="XCH96" s="18"/>
      <c r="XCU96" s="20"/>
      <c r="XCV96" s="18"/>
      <c r="XDI96" s="20"/>
      <c r="XDJ96" s="18"/>
      <c r="XDW96" s="20"/>
      <c r="XDX96" s="18"/>
      <c r="XEK96" s="20"/>
      <c r="XEL96" s="18"/>
      <c r="XEY96" s="20"/>
      <c r="XEZ96" s="18"/>
    </row>
    <row r="97" spans="1:1023 1035:2045 2057:3067 3079:4089 4101:5111 5123:6133 6145:8191 8203:9213 9225:10235 10247:11257 11269:12279 12291:13301 13313:15359 15371:16381" ht="21.5" thickBot="1" x14ac:dyDescent="0.35">
      <c r="A97" s="18" t="s">
        <v>106</v>
      </c>
      <c r="B97" s="41" t="s">
        <v>0</v>
      </c>
      <c r="C97" s="41" t="s">
        <v>1</v>
      </c>
      <c r="D97" s="41" t="s">
        <v>2</v>
      </c>
      <c r="E97" s="41" t="s">
        <v>3</v>
      </c>
      <c r="F97" s="41" t="s">
        <v>4</v>
      </c>
      <c r="G97" s="41" t="s">
        <v>5</v>
      </c>
      <c r="H97" s="41" t="s">
        <v>6</v>
      </c>
      <c r="I97" s="41" t="s">
        <v>7</v>
      </c>
      <c r="J97" s="41" t="s">
        <v>8</v>
      </c>
      <c r="K97" s="41" t="s">
        <v>9</v>
      </c>
      <c r="L97" s="41" t="s">
        <v>10</v>
      </c>
      <c r="M97" s="41" t="s">
        <v>11</v>
      </c>
      <c r="N97" s="42" t="s">
        <v>12</v>
      </c>
    </row>
    <row r="98" spans="1:1023 1035:2045 2057:3067 3079:4089 4101:5111 5123:6133 6145:8191 8203:9213 9225:10235 10247:11257 11269:12279 12291:13301 13313:15359 15371:16381" x14ac:dyDescent="0.3">
      <c r="A98" s="49" t="s">
        <v>22</v>
      </c>
      <c r="B98" s="38">
        <v>0</v>
      </c>
      <c r="C98" s="38">
        <v>0</v>
      </c>
      <c r="D98" s="38">
        <v>0</v>
      </c>
      <c r="E98" s="38">
        <v>0</v>
      </c>
      <c r="F98" s="38">
        <v>0</v>
      </c>
      <c r="G98" s="38">
        <v>0</v>
      </c>
      <c r="H98" s="38">
        <v>0</v>
      </c>
      <c r="I98" s="38">
        <v>0</v>
      </c>
      <c r="J98" s="38">
        <v>0</v>
      </c>
      <c r="K98" s="38">
        <v>0</v>
      </c>
      <c r="L98" s="38">
        <v>0</v>
      </c>
      <c r="M98" s="38">
        <v>0</v>
      </c>
      <c r="N98" s="43">
        <f>SUM('Buget personal'!$B98:$M98)</f>
        <v>0</v>
      </c>
    </row>
    <row r="99" spans="1:1023 1035:2045 2057:3067 3079:4089 4101:5111 5123:6133 6145:8191 8203:9213 9225:10235 10247:11257 11269:12279 12291:13301 13313:15359 15371:16381" s="7" customFormat="1" ht="20.399999999999999" customHeight="1" thickBot="1" x14ac:dyDescent="0.5">
      <c r="A99" s="49" t="s">
        <v>22</v>
      </c>
      <c r="B99" s="38">
        <v>0</v>
      </c>
      <c r="C99" s="38">
        <v>0</v>
      </c>
      <c r="D99" s="38">
        <v>0</v>
      </c>
      <c r="E99" s="38">
        <v>0</v>
      </c>
      <c r="F99" s="38">
        <v>0</v>
      </c>
      <c r="G99" s="38">
        <v>0</v>
      </c>
      <c r="H99" s="38">
        <v>0</v>
      </c>
      <c r="I99" s="38">
        <v>0</v>
      </c>
      <c r="J99" s="38">
        <v>0</v>
      </c>
      <c r="K99" s="38">
        <v>0</v>
      </c>
      <c r="L99" s="38">
        <v>0</v>
      </c>
      <c r="M99" s="38">
        <v>0</v>
      </c>
      <c r="N99" s="43">
        <f>SUM('Buget personal'!$B99:$M99)</f>
        <v>0</v>
      </c>
      <c r="O99" s="24"/>
      <c r="P99" s="24"/>
      <c r="Q99" s="24"/>
      <c r="R99" s="24"/>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row>
    <row r="100" spans="1:1023 1035:2045 2057:3067 3079:4089 4101:5111 5123:6133 6145:8191 8203:9213 9225:10235 10247:11257 11269:12279 12291:13301 13313:15359 15371:16381" s="19" customFormat="1" ht="24" thickBot="1" x14ac:dyDescent="0.35">
      <c r="A100" s="33" t="s">
        <v>81</v>
      </c>
      <c r="B100" s="84">
        <f>SUBTOTAL(109,Table11[Ian])</f>
        <v>0</v>
      </c>
      <c r="C100" s="84">
        <f>SUBTOTAL(109,Table11[Feb])</f>
        <v>0</v>
      </c>
      <c r="D100" s="84">
        <f>SUBTOTAL(109,Table11[Martie])</f>
        <v>0</v>
      </c>
      <c r="E100" s="84">
        <f>SUBTOTAL(109,Table11[Aprilie])</f>
        <v>0</v>
      </c>
      <c r="F100" s="84">
        <f>SUBTOTAL(109,Table11[Mai])</f>
        <v>0</v>
      </c>
      <c r="G100" s="84">
        <f>SUBTOTAL(109,Table11[Iunie])</f>
        <v>0</v>
      </c>
      <c r="H100" s="84">
        <f>SUBTOTAL(109,Table11[Iulie])</f>
        <v>0</v>
      </c>
      <c r="I100" s="84">
        <f>SUBTOTAL(109,Table11[Aug])</f>
        <v>0</v>
      </c>
      <c r="J100" s="84">
        <f>SUBTOTAL(109,Table11[Sept])</f>
        <v>0</v>
      </c>
      <c r="K100" s="84">
        <f>SUBTOTAL(109,Table11[Oct])</f>
        <v>0</v>
      </c>
      <c r="L100" s="84">
        <f>SUBTOTAL(109,Table11[Nov])</f>
        <v>0</v>
      </c>
      <c r="M100" s="84">
        <f>SUBTOTAL(109,Table11[Dec])</f>
        <v>0</v>
      </c>
      <c r="N100" s="85">
        <f>SUBTOTAL(109,Table11[An])</f>
        <v>0</v>
      </c>
      <c r="O100" s="24"/>
      <c r="P100" s="24"/>
      <c r="Q100" s="24"/>
      <c r="R100" s="24"/>
      <c r="S100" s="30"/>
      <c r="T100" s="30"/>
      <c r="U100" s="30"/>
      <c r="V100" s="30"/>
      <c r="W100" s="30"/>
      <c r="X100" s="30"/>
      <c r="Y100" s="30"/>
      <c r="Z100" s="30"/>
      <c r="AA100" s="31"/>
      <c r="AB100" s="29"/>
      <c r="AC100" s="30"/>
      <c r="AD100" s="30"/>
      <c r="AE100" s="30"/>
      <c r="AF100" s="30"/>
      <c r="AG100" s="30"/>
      <c r="AH100" s="30"/>
      <c r="AI100" s="30"/>
      <c r="AJ100" s="30"/>
      <c r="AK100" s="30"/>
      <c r="AL100" s="30"/>
      <c r="AM100" s="30"/>
      <c r="AN100" s="30"/>
      <c r="AO100" s="31"/>
      <c r="AP100" s="29"/>
      <c r="AQ100" s="30"/>
      <c r="AR100" s="30"/>
      <c r="AS100" s="30"/>
      <c r="AT100" s="30"/>
      <c r="AU100" s="30"/>
      <c r="AV100" s="30"/>
      <c r="AW100" s="30"/>
      <c r="AX100" s="30"/>
      <c r="AY100" s="30"/>
      <c r="AZ100" s="30"/>
      <c r="BA100" s="30"/>
      <c r="BB100" s="30"/>
      <c r="BC100" s="31"/>
      <c r="BD100" s="29"/>
      <c r="BE100" s="30"/>
      <c r="BF100" s="30"/>
      <c r="BG100" s="30"/>
      <c r="BH100" s="30"/>
      <c r="BI100" s="30"/>
      <c r="BJ100" s="30"/>
      <c r="BK100" s="30"/>
      <c r="BL100" s="30"/>
      <c r="BM100" s="30"/>
      <c r="BN100" s="30"/>
      <c r="BO100" s="30"/>
      <c r="BP100" s="30"/>
      <c r="BQ100" s="31"/>
      <c r="BR100" s="29"/>
      <c r="BS100" s="30"/>
      <c r="CE100" s="20"/>
      <c r="CF100" s="18"/>
      <c r="CS100" s="20"/>
      <c r="CT100" s="18"/>
      <c r="DG100" s="20"/>
      <c r="DH100" s="18"/>
      <c r="DU100" s="20"/>
      <c r="DV100" s="18"/>
      <c r="EI100" s="20"/>
      <c r="EJ100" s="18"/>
      <c r="EW100" s="20"/>
      <c r="EX100" s="18"/>
      <c r="FK100" s="20"/>
      <c r="FL100" s="18"/>
      <c r="FY100" s="20"/>
      <c r="FZ100" s="18"/>
      <c r="GM100" s="20"/>
      <c r="GN100" s="18"/>
      <c r="HA100" s="20"/>
      <c r="HB100" s="18"/>
      <c r="HO100" s="20"/>
      <c r="HP100" s="18"/>
      <c r="IC100" s="20"/>
      <c r="ID100" s="18"/>
      <c r="IQ100" s="20"/>
      <c r="IR100" s="18"/>
      <c r="JE100" s="20"/>
      <c r="JF100" s="18"/>
      <c r="JS100" s="20"/>
      <c r="JT100" s="18"/>
      <c r="KG100" s="20"/>
      <c r="KH100" s="18"/>
      <c r="KU100" s="20"/>
      <c r="KV100" s="18"/>
      <c r="LI100" s="20"/>
      <c r="LJ100" s="18"/>
      <c r="LW100" s="20"/>
      <c r="LX100" s="18"/>
      <c r="MK100" s="20"/>
      <c r="ML100" s="18"/>
      <c r="MY100" s="20"/>
      <c r="MZ100" s="18"/>
      <c r="NM100" s="20"/>
      <c r="NN100" s="18"/>
      <c r="OA100" s="20"/>
      <c r="OB100" s="18"/>
      <c r="OO100" s="20"/>
      <c r="OP100" s="18"/>
      <c r="PC100" s="20"/>
      <c r="PD100" s="18"/>
      <c r="PQ100" s="20"/>
      <c r="PR100" s="18"/>
      <c r="QE100" s="20"/>
      <c r="QF100" s="18"/>
      <c r="QS100" s="20"/>
      <c r="QT100" s="18"/>
      <c r="RG100" s="20"/>
      <c r="RH100" s="18"/>
      <c r="RU100" s="20"/>
      <c r="RV100" s="18"/>
      <c r="SI100" s="20"/>
      <c r="SJ100" s="18"/>
      <c r="SW100" s="20"/>
      <c r="SX100" s="18"/>
      <c r="TK100" s="20"/>
      <c r="TL100" s="18"/>
      <c r="TY100" s="20"/>
      <c r="TZ100" s="18"/>
      <c r="UM100" s="20"/>
      <c r="UN100" s="18"/>
      <c r="VA100" s="20"/>
      <c r="VB100" s="18"/>
      <c r="VO100" s="20"/>
      <c r="VP100" s="18"/>
      <c r="WC100" s="20"/>
      <c r="WD100" s="18"/>
      <c r="WQ100" s="20"/>
      <c r="WR100" s="18"/>
      <c r="XE100" s="20"/>
      <c r="XF100" s="18"/>
      <c r="XS100" s="20"/>
      <c r="XT100" s="18"/>
      <c r="YG100" s="20"/>
      <c r="YH100" s="18"/>
      <c r="YU100" s="20"/>
      <c r="YV100" s="18"/>
      <c r="ZI100" s="20"/>
      <c r="ZJ100" s="18"/>
      <c r="ZW100" s="20"/>
      <c r="ZX100" s="18"/>
      <c r="AAK100" s="20"/>
      <c r="AAL100" s="18"/>
      <c r="AAY100" s="20"/>
      <c r="AAZ100" s="18"/>
      <c r="ABM100" s="20"/>
      <c r="ABN100" s="18"/>
      <c r="ACA100" s="20"/>
      <c r="ACB100" s="18"/>
      <c r="ACO100" s="20"/>
      <c r="ACP100" s="18"/>
      <c r="ADC100" s="20"/>
      <c r="ADD100" s="18"/>
      <c r="ADQ100" s="20"/>
      <c r="ADR100" s="18"/>
      <c r="AEE100" s="20"/>
      <c r="AEF100" s="18"/>
      <c r="AES100" s="20"/>
      <c r="AET100" s="18"/>
      <c r="AFG100" s="20"/>
      <c r="AFH100" s="18"/>
      <c r="AFU100" s="20"/>
      <c r="AFV100" s="18"/>
      <c r="AGI100" s="20"/>
      <c r="AGJ100" s="18"/>
      <c r="AGW100" s="20"/>
      <c r="AGX100" s="18"/>
      <c r="AHK100" s="20"/>
      <c r="AHL100" s="18"/>
      <c r="AHY100" s="20"/>
      <c r="AHZ100" s="18"/>
      <c r="AIM100" s="20"/>
      <c r="AIN100" s="18"/>
      <c r="AJA100" s="20"/>
      <c r="AJB100" s="18"/>
      <c r="AJO100" s="20"/>
      <c r="AJP100" s="18"/>
      <c r="AKC100" s="20"/>
      <c r="AKD100" s="18"/>
      <c r="AKQ100" s="20"/>
      <c r="AKR100" s="18"/>
      <c r="ALE100" s="20"/>
      <c r="ALF100" s="18"/>
      <c r="ALS100" s="20"/>
      <c r="ALT100" s="18"/>
      <c r="AMG100" s="20"/>
      <c r="AMH100" s="18"/>
      <c r="AMU100" s="20"/>
      <c r="AMV100" s="18"/>
      <c r="ANI100" s="20"/>
      <c r="ANJ100" s="18"/>
      <c r="ANW100" s="20"/>
      <c r="ANX100" s="18"/>
      <c r="AOK100" s="20"/>
      <c r="AOL100" s="18"/>
      <c r="AOY100" s="20"/>
      <c r="AOZ100" s="18"/>
      <c r="APM100" s="20"/>
      <c r="APN100" s="18"/>
      <c r="AQA100" s="20"/>
      <c r="AQB100" s="18"/>
      <c r="AQO100" s="20"/>
      <c r="AQP100" s="18"/>
      <c r="ARC100" s="20"/>
      <c r="ARD100" s="18"/>
      <c r="ARQ100" s="20"/>
      <c r="ARR100" s="18"/>
      <c r="ASE100" s="20"/>
      <c r="ASF100" s="18"/>
      <c r="ASS100" s="20"/>
      <c r="AST100" s="18"/>
      <c r="ATG100" s="20"/>
      <c r="ATH100" s="18"/>
      <c r="ATU100" s="20"/>
      <c r="ATV100" s="18"/>
      <c r="AUI100" s="20"/>
      <c r="AUJ100" s="18"/>
      <c r="AUW100" s="20"/>
      <c r="AUX100" s="18"/>
      <c r="AVK100" s="20"/>
      <c r="AVL100" s="18"/>
      <c r="AVY100" s="20"/>
      <c r="AVZ100" s="18"/>
      <c r="AWM100" s="20"/>
      <c r="AWN100" s="18"/>
      <c r="AXA100" s="20"/>
      <c r="AXB100" s="18"/>
      <c r="AXO100" s="20"/>
      <c r="AXP100" s="18"/>
      <c r="AYC100" s="20"/>
      <c r="AYD100" s="18"/>
      <c r="AYQ100" s="20"/>
      <c r="AYR100" s="18"/>
      <c r="AZE100" s="20"/>
      <c r="AZF100" s="18"/>
      <c r="AZS100" s="20"/>
      <c r="AZT100" s="18"/>
      <c r="BAG100" s="20"/>
      <c r="BAH100" s="18"/>
      <c r="BAU100" s="20"/>
      <c r="BAV100" s="18"/>
      <c r="BBI100" s="20"/>
      <c r="BBJ100" s="18"/>
      <c r="BBW100" s="20"/>
      <c r="BBX100" s="18"/>
      <c r="BCK100" s="20"/>
      <c r="BCL100" s="18"/>
      <c r="BCY100" s="20"/>
      <c r="BCZ100" s="18"/>
      <c r="BDM100" s="20"/>
      <c r="BDN100" s="18"/>
      <c r="BEA100" s="20"/>
      <c r="BEB100" s="18"/>
      <c r="BEO100" s="20"/>
      <c r="BEP100" s="18"/>
      <c r="BFC100" s="20"/>
      <c r="BFD100" s="18"/>
      <c r="BFQ100" s="20"/>
      <c r="BFR100" s="18"/>
      <c r="BGE100" s="20"/>
      <c r="BGF100" s="18"/>
      <c r="BGS100" s="20"/>
      <c r="BGT100" s="18"/>
      <c r="BHG100" s="20"/>
      <c r="BHH100" s="18"/>
      <c r="BHU100" s="20"/>
      <c r="BHV100" s="18"/>
      <c r="BII100" s="20"/>
      <c r="BIJ100" s="18"/>
      <c r="BIW100" s="20"/>
      <c r="BIX100" s="18"/>
      <c r="BJK100" s="20"/>
      <c r="BJL100" s="18"/>
      <c r="BJY100" s="20"/>
      <c r="BJZ100" s="18"/>
      <c r="BKM100" s="20"/>
      <c r="BKN100" s="18"/>
      <c r="BLA100" s="20"/>
      <c r="BLB100" s="18"/>
      <c r="BLO100" s="20"/>
      <c r="BLP100" s="18"/>
      <c r="BMC100" s="20"/>
      <c r="BMD100" s="18"/>
      <c r="BMQ100" s="20"/>
      <c r="BMR100" s="18"/>
      <c r="BNE100" s="20"/>
      <c r="BNF100" s="18"/>
      <c r="BNS100" s="20"/>
      <c r="BNT100" s="18"/>
      <c r="BOG100" s="20"/>
      <c r="BOH100" s="18"/>
      <c r="BOU100" s="20"/>
      <c r="BOV100" s="18"/>
      <c r="BPI100" s="20"/>
      <c r="BPJ100" s="18"/>
      <c r="BPW100" s="20"/>
      <c r="BPX100" s="18"/>
      <c r="BQK100" s="20"/>
      <c r="BQL100" s="18"/>
      <c r="BQY100" s="20"/>
      <c r="BQZ100" s="18"/>
      <c r="BRM100" s="20"/>
      <c r="BRN100" s="18"/>
      <c r="BSA100" s="20"/>
      <c r="BSB100" s="18"/>
      <c r="BSO100" s="20"/>
      <c r="BSP100" s="18"/>
      <c r="BTC100" s="20"/>
      <c r="BTD100" s="18"/>
      <c r="BTQ100" s="20"/>
      <c r="BTR100" s="18"/>
      <c r="BUE100" s="20"/>
      <c r="BUF100" s="18"/>
      <c r="BUS100" s="20"/>
      <c r="BUT100" s="18"/>
      <c r="BVG100" s="20"/>
      <c r="BVH100" s="18"/>
      <c r="BVU100" s="20"/>
      <c r="BVV100" s="18"/>
      <c r="BWI100" s="20"/>
      <c r="BWJ100" s="18"/>
      <c r="BWW100" s="20"/>
      <c r="BWX100" s="18"/>
      <c r="BXK100" s="20"/>
      <c r="BXL100" s="18"/>
      <c r="BXY100" s="20"/>
      <c r="BXZ100" s="18"/>
      <c r="BYM100" s="20"/>
      <c r="BYN100" s="18"/>
      <c r="BZA100" s="20"/>
      <c r="BZB100" s="18"/>
      <c r="BZO100" s="20"/>
      <c r="BZP100" s="18"/>
      <c r="CAC100" s="20"/>
      <c r="CAD100" s="18"/>
      <c r="CAQ100" s="20"/>
      <c r="CAR100" s="18"/>
      <c r="CBE100" s="20"/>
      <c r="CBF100" s="18"/>
      <c r="CBS100" s="20"/>
      <c r="CBT100" s="18"/>
      <c r="CCG100" s="20"/>
      <c r="CCH100" s="18"/>
      <c r="CCU100" s="20"/>
      <c r="CCV100" s="18"/>
      <c r="CDI100" s="20"/>
      <c r="CDJ100" s="18"/>
      <c r="CDW100" s="20"/>
      <c r="CDX100" s="18"/>
      <c r="CEK100" s="20"/>
      <c r="CEL100" s="18"/>
      <c r="CEY100" s="20"/>
      <c r="CEZ100" s="18"/>
      <c r="CFM100" s="20"/>
      <c r="CFN100" s="18"/>
      <c r="CGA100" s="20"/>
      <c r="CGB100" s="18"/>
      <c r="CGO100" s="20"/>
      <c r="CGP100" s="18"/>
      <c r="CHC100" s="20"/>
      <c r="CHD100" s="18"/>
      <c r="CHQ100" s="20"/>
      <c r="CHR100" s="18"/>
      <c r="CIE100" s="20"/>
      <c r="CIF100" s="18"/>
      <c r="CIS100" s="20"/>
      <c r="CIT100" s="18"/>
      <c r="CJG100" s="20"/>
      <c r="CJH100" s="18"/>
      <c r="CJU100" s="20"/>
      <c r="CJV100" s="18"/>
      <c r="CKI100" s="20"/>
      <c r="CKJ100" s="18"/>
      <c r="CKW100" s="20"/>
      <c r="CKX100" s="18"/>
      <c r="CLK100" s="20"/>
      <c r="CLL100" s="18"/>
      <c r="CLY100" s="20"/>
      <c r="CLZ100" s="18"/>
      <c r="CMM100" s="20"/>
      <c r="CMN100" s="18"/>
      <c r="CNA100" s="20"/>
      <c r="CNB100" s="18"/>
      <c r="CNO100" s="20"/>
      <c r="CNP100" s="18"/>
      <c r="COC100" s="20"/>
      <c r="COD100" s="18"/>
      <c r="COQ100" s="20"/>
      <c r="COR100" s="18"/>
      <c r="CPE100" s="20"/>
      <c r="CPF100" s="18"/>
      <c r="CPS100" s="20"/>
      <c r="CPT100" s="18"/>
      <c r="CQG100" s="20"/>
      <c r="CQH100" s="18"/>
      <c r="CQU100" s="20"/>
      <c r="CQV100" s="18"/>
      <c r="CRI100" s="20"/>
      <c r="CRJ100" s="18"/>
      <c r="CRW100" s="20"/>
      <c r="CRX100" s="18"/>
      <c r="CSK100" s="20"/>
      <c r="CSL100" s="18"/>
      <c r="CSY100" s="20"/>
      <c r="CSZ100" s="18"/>
      <c r="CTM100" s="20"/>
      <c r="CTN100" s="18"/>
      <c r="CUA100" s="20"/>
      <c r="CUB100" s="18"/>
      <c r="CUO100" s="20"/>
      <c r="CUP100" s="18"/>
      <c r="CVC100" s="20"/>
      <c r="CVD100" s="18"/>
      <c r="CVQ100" s="20"/>
      <c r="CVR100" s="18"/>
      <c r="CWE100" s="20"/>
      <c r="CWF100" s="18"/>
      <c r="CWS100" s="20"/>
      <c r="CWT100" s="18"/>
      <c r="CXG100" s="20"/>
      <c r="CXH100" s="18"/>
      <c r="CXU100" s="20"/>
      <c r="CXV100" s="18"/>
      <c r="CYI100" s="20"/>
      <c r="CYJ100" s="18"/>
      <c r="CYW100" s="20"/>
      <c r="CYX100" s="18"/>
      <c r="CZK100" s="20"/>
      <c r="CZL100" s="18"/>
      <c r="CZY100" s="20"/>
      <c r="CZZ100" s="18"/>
      <c r="DAM100" s="20"/>
      <c r="DAN100" s="18"/>
      <c r="DBA100" s="20"/>
      <c r="DBB100" s="18"/>
      <c r="DBO100" s="20"/>
      <c r="DBP100" s="18"/>
      <c r="DCC100" s="20"/>
      <c r="DCD100" s="18"/>
      <c r="DCQ100" s="20"/>
      <c r="DCR100" s="18"/>
      <c r="DDE100" s="20"/>
      <c r="DDF100" s="18"/>
      <c r="DDS100" s="20"/>
      <c r="DDT100" s="18"/>
      <c r="DEG100" s="20"/>
      <c r="DEH100" s="18"/>
      <c r="DEU100" s="20"/>
      <c r="DEV100" s="18"/>
      <c r="DFI100" s="20"/>
      <c r="DFJ100" s="18"/>
      <c r="DFW100" s="20"/>
      <c r="DFX100" s="18"/>
      <c r="DGK100" s="20"/>
      <c r="DGL100" s="18"/>
      <c r="DGY100" s="20"/>
      <c r="DGZ100" s="18"/>
      <c r="DHM100" s="20"/>
      <c r="DHN100" s="18"/>
      <c r="DIA100" s="20"/>
      <c r="DIB100" s="18"/>
      <c r="DIO100" s="20"/>
      <c r="DIP100" s="18"/>
      <c r="DJC100" s="20"/>
      <c r="DJD100" s="18"/>
      <c r="DJQ100" s="20"/>
      <c r="DJR100" s="18"/>
      <c r="DKE100" s="20"/>
      <c r="DKF100" s="18"/>
      <c r="DKS100" s="20"/>
      <c r="DKT100" s="18"/>
      <c r="DLG100" s="20"/>
      <c r="DLH100" s="18"/>
      <c r="DLU100" s="20"/>
      <c r="DLV100" s="18"/>
      <c r="DMI100" s="20"/>
      <c r="DMJ100" s="18"/>
      <c r="DMW100" s="20"/>
      <c r="DMX100" s="18"/>
      <c r="DNK100" s="20"/>
      <c r="DNL100" s="18"/>
      <c r="DNY100" s="20"/>
      <c r="DNZ100" s="18"/>
      <c r="DOM100" s="20"/>
      <c r="DON100" s="18"/>
      <c r="DPA100" s="20"/>
      <c r="DPB100" s="18"/>
      <c r="DPO100" s="20"/>
      <c r="DPP100" s="18"/>
      <c r="DQC100" s="20"/>
      <c r="DQD100" s="18"/>
      <c r="DQQ100" s="20"/>
      <c r="DQR100" s="18"/>
      <c r="DRE100" s="20"/>
      <c r="DRF100" s="18"/>
      <c r="DRS100" s="20"/>
      <c r="DRT100" s="18"/>
      <c r="DSG100" s="20"/>
      <c r="DSH100" s="18"/>
      <c r="DSU100" s="20"/>
      <c r="DSV100" s="18"/>
      <c r="DTI100" s="20"/>
      <c r="DTJ100" s="18"/>
      <c r="DTW100" s="20"/>
      <c r="DTX100" s="18"/>
      <c r="DUK100" s="20"/>
      <c r="DUL100" s="18"/>
      <c r="DUY100" s="20"/>
      <c r="DUZ100" s="18"/>
      <c r="DVM100" s="20"/>
      <c r="DVN100" s="18"/>
      <c r="DWA100" s="20"/>
      <c r="DWB100" s="18"/>
      <c r="DWO100" s="20"/>
      <c r="DWP100" s="18"/>
      <c r="DXC100" s="20"/>
      <c r="DXD100" s="18"/>
      <c r="DXQ100" s="20"/>
      <c r="DXR100" s="18"/>
      <c r="DYE100" s="20"/>
      <c r="DYF100" s="18"/>
      <c r="DYS100" s="20"/>
      <c r="DYT100" s="18"/>
      <c r="DZG100" s="20"/>
      <c r="DZH100" s="18"/>
      <c r="DZU100" s="20"/>
      <c r="DZV100" s="18"/>
      <c r="EAI100" s="20"/>
      <c r="EAJ100" s="18"/>
      <c r="EAW100" s="20"/>
      <c r="EAX100" s="18"/>
      <c r="EBK100" s="20"/>
      <c r="EBL100" s="18"/>
      <c r="EBY100" s="20"/>
      <c r="EBZ100" s="18"/>
      <c r="ECM100" s="20"/>
      <c r="ECN100" s="18"/>
      <c r="EDA100" s="20"/>
      <c r="EDB100" s="18"/>
      <c r="EDO100" s="20"/>
      <c r="EDP100" s="18"/>
      <c r="EEC100" s="20"/>
      <c r="EED100" s="18"/>
      <c r="EEQ100" s="20"/>
      <c r="EER100" s="18"/>
      <c r="EFE100" s="20"/>
      <c r="EFF100" s="18"/>
      <c r="EFS100" s="20"/>
      <c r="EFT100" s="18"/>
      <c r="EGG100" s="20"/>
      <c r="EGH100" s="18"/>
      <c r="EGU100" s="20"/>
      <c r="EGV100" s="18"/>
      <c r="EHI100" s="20"/>
      <c r="EHJ100" s="18"/>
      <c r="EHW100" s="20"/>
      <c r="EHX100" s="18"/>
      <c r="EIK100" s="20"/>
      <c r="EIL100" s="18"/>
      <c r="EIY100" s="20"/>
      <c r="EIZ100" s="18"/>
      <c r="EJM100" s="20"/>
      <c r="EJN100" s="18"/>
      <c r="EKA100" s="20"/>
      <c r="EKB100" s="18"/>
      <c r="EKO100" s="20"/>
      <c r="EKP100" s="18"/>
      <c r="ELC100" s="20"/>
      <c r="ELD100" s="18"/>
      <c r="ELQ100" s="20"/>
      <c r="ELR100" s="18"/>
      <c r="EME100" s="20"/>
      <c r="EMF100" s="18"/>
      <c r="EMS100" s="20"/>
      <c r="EMT100" s="18"/>
      <c r="ENG100" s="20"/>
      <c r="ENH100" s="18"/>
      <c r="ENU100" s="20"/>
      <c r="ENV100" s="18"/>
      <c r="EOI100" s="20"/>
      <c r="EOJ100" s="18"/>
      <c r="EOW100" s="20"/>
      <c r="EOX100" s="18"/>
      <c r="EPK100" s="20"/>
      <c r="EPL100" s="18"/>
      <c r="EPY100" s="20"/>
      <c r="EPZ100" s="18"/>
      <c r="EQM100" s="20"/>
      <c r="EQN100" s="18"/>
      <c r="ERA100" s="20"/>
      <c r="ERB100" s="18"/>
      <c r="ERO100" s="20"/>
      <c r="ERP100" s="18"/>
      <c r="ESC100" s="20"/>
      <c r="ESD100" s="18"/>
      <c r="ESQ100" s="20"/>
      <c r="ESR100" s="18"/>
      <c r="ETE100" s="20"/>
      <c r="ETF100" s="18"/>
      <c r="ETS100" s="20"/>
      <c r="ETT100" s="18"/>
      <c r="EUG100" s="20"/>
      <c r="EUH100" s="18"/>
      <c r="EUU100" s="20"/>
      <c r="EUV100" s="18"/>
      <c r="EVI100" s="20"/>
      <c r="EVJ100" s="18"/>
      <c r="EVW100" s="20"/>
      <c r="EVX100" s="18"/>
      <c r="EWK100" s="20"/>
      <c r="EWL100" s="18"/>
      <c r="EWY100" s="20"/>
      <c r="EWZ100" s="18"/>
      <c r="EXM100" s="20"/>
      <c r="EXN100" s="18"/>
      <c r="EYA100" s="20"/>
      <c r="EYB100" s="18"/>
      <c r="EYO100" s="20"/>
      <c r="EYP100" s="18"/>
      <c r="EZC100" s="20"/>
      <c r="EZD100" s="18"/>
      <c r="EZQ100" s="20"/>
      <c r="EZR100" s="18"/>
      <c r="FAE100" s="20"/>
      <c r="FAF100" s="18"/>
      <c r="FAS100" s="20"/>
      <c r="FAT100" s="18"/>
      <c r="FBG100" s="20"/>
      <c r="FBH100" s="18"/>
      <c r="FBU100" s="20"/>
      <c r="FBV100" s="18"/>
      <c r="FCI100" s="20"/>
      <c r="FCJ100" s="18"/>
      <c r="FCW100" s="20"/>
      <c r="FCX100" s="18"/>
      <c r="FDK100" s="20"/>
      <c r="FDL100" s="18"/>
      <c r="FDY100" s="20"/>
      <c r="FDZ100" s="18"/>
      <c r="FEM100" s="20"/>
      <c r="FEN100" s="18"/>
      <c r="FFA100" s="20"/>
      <c r="FFB100" s="18"/>
      <c r="FFO100" s="20"/>
      <c r="FFP100" s="18"/>
      <c r="FGC100" s="20"/>
      <c r="FGD100" s="18"/>
      <c r="FGQ100" s="20"/>
      <c r="FGR100" s="18"/>
      <c r="FHE100" s="20"/>
      <c r="FHF100" s="18"/>
      <c r="FHS100" s="20"/>
      <c r="FHT100" s="18"/>
      <c r="FIG100" s="20"/>
      <c r="FIH100" s="18"/>
      <c r="FIU100" s="20"/>
      <c r="FIV100" s="18"/>
      <c r="FJI100" s="20"/>
      <c r="FJJ100" s="18"/>
      <c r="FJW100" s="20"/>
      <c r="FJX100" s="18"/>
      <c r="FKK100" s="20"/>
      <c r="FKL100" s="18"/>
      <c r="FKY100" s="20"/>
      <c r="FKZ100" s="18"/>
      <c r="FLM100" s="20"/>
      <c r="FLN100" s="18"/>
      <c r="FMA100" s="20"/>
      <c r="FMB100" s="18"/>
      <c r="FMO100" s="20"/>
      <c r="FMP100" s="18"/>
      <c r="FNC100" s="20"/>
      <c r="FND100" s="18"/>
      <c r="FNQ100" s="20"/>
      <c r="FNR100" s="18"/>
      <c r="FOE100" s="20"/>
      <c r="FOF100" s="18"/>
      <c r="FOS100" s="20"/>
      <c r="FOT100" s="18"/>
      <c r="FPG100" s="20"/>
      <c r="FPH100" s="18"/>
      <c r="FPU100" s="20"/>
      <c r="FPV100" s="18"/>
      <c r="FQI100" s="20"/>
      <c r="FQJ100" s="18"/>
      <c r="FQW100" s="20"/>
      <c r="FQX100" s="18"/>
      <c r="FRK100" s="20"/>
      <c r="FRL100" s="18"/>
      <c r="FRY100" s="20"/>
      <c r="FRZ100" s="18"/>
      <c r="FSM100" s="20"/>
      <c r="FSN100" s="18"/>
      <c r="FTA100" s="20"/>
      <c r="FTB100" s="18"/>
      <c r="FTO100" s="20"/>
      <c r="FTP100" s="18"/>
      <c r="FUC100" s="20"/>
      <c r="FUD100" s="18"/>
      <c r="FUQ100" s="20"/>
      <c r="FUR100" s="18"/>
      <c r="FVE100" s="20"/>
      <c r="FVF100" s="18"/>
      <c r="FVS100" s="20"/>
      <c r="FVT100" s="18"/>
      <c r="FWG100" s="20"/>
      <c r="FWH100" s="18"/>
      <c r="FWU100" s="20"/>
      <c r="FWV100" s="18"/>
      <c r="FXI100" s="20"/>
      <c r="FXJ100" s="18"/>
      <c r="FXW100" s="20"/>
      <c r="FXX100" s="18"/>
      <c r="FYK100" s="20"/>
      <c r="FYL100" s="18"/>
      <c r="FYY100" s="20"/>
      <c r="FYZ100" s="18"/>
      <c r="FZM100" s="20"/>
      <c r="FZN100" s="18"/>
      <c r="GAA100" s="20"/>
      <c r="GAB100" s="18"/>
      <c r="GAO100" s="20"/>
      <c r="GAP100" s="18"/>
      <c r="GBC100" s="20"/>
      <c r="GBD100" s="18"/>
      <c r="GBQ100" s="20"/>
      <c r="GBR100" s="18"/>
      <c r="GCE100" s="20"/>
      <c r="GCF100" s="18"/>
      <c r="GCS100" s="20"/>
      <c r="GCT100" s="18"/>
      <c r="GDG100" s="20"/>
      <c r="GDH100" s="18"/>
      <c r="GDU100" s="20"/>
      <c r="GDV100" s="18"/>
      <c r="GEI100" s="20"/>
      <c r="GEJ100" s="18"/>
      <c r="GEW100" s="20"/>
      <c r="GEX100" s="18"/>
      <c r="GFK100" s="20"/>
      <c r="GFL100" s="18"/>
      <c r="GFY100" s="20"/>
      <c r="GFZ100" s="18"/>
      <c r="GGM100" s="20"/>
      <c r="GGN100" s="18"/>
      <c r="GHA100" s="20"/>
      <c r="GHB100" s="18"/>
      <c r="GHO100" s="20"/>
      <c r="GHP100" s="18"/>
      <c r="GIC100" s="20"/>
      <c r="GID100" s="18"/>
      <c r="GIQ100" s="20"/>
      <c r="GIR100" s="18"/>
      <c r="GJE100" s="20"/>
      <c r="GJF100" s="18"/>
      <c r="GJS100" s="20"/>
      <c r="GJT100" s="18"/>
      <c r="GKG100" s="20"/>
      <c r="GKH100" s="18"/>
      <c r="GKU100" s="20"/>
      <c r="GKV100" s="18"/>
      <c r="GLI100" s="20"/>
      <c r="GLJ100" s="18"/>
      <c r="GLW100" s="20"/>
      <c r="GLX100" s="18"/>
      <c r="GMK100" s="20"/>
      <c r="GML100" s="18"/>
      <c r="GMY100" s="20"/>
      <c r="GMZ100" s="18"/>
      <c r="GNM100" s="20"/>
      <c r="GNN100" s="18"/>
      <c r="GOA100" s="20"/>
      <c r="GOB100" s="18"/>
      <c r="GOO100" s="20"/>
      <c r="GOP100" s="18"/>
      <c r="GPC100" s="20"/>
      <c r="GPD100" s="18"/>
      <c r="GPQ100" s="20"/>
      <c r="GPR100" s="18"/>
      <c r="GQE100" s="20"/>
      <c r="GQF100" s="18"/>
      <c r="GQS100" s="20"/>
      <c r="GQT100" s="18"/>
      <c r="GRG100" s="20"/>
      <c r="GRH100" s="18"/>
      <c r="GRU100" s="20"/>
      <c r="GRV100" s="18"/>
      <c r="GSI100" s="20"/>
      <c r="GSJ100" s="18"/>
      <c r="GSW100" s="20"/>
      <c r="GSX100" s="18"/>
      <c r="GTK100" s="20"/>
      <c r="GTL100" s="18"/>
      <c r="GTY100" s="20"/>
      <c r="GTZ100" s="18"/>
      <c r="GUM100" s="20"/>
      <c r="GUN100" s="18"/>
      <c r="GVA100" s="20"/>
      <c r="GVB100" s="18"/>
      <c r="GVO100" s="20"/>
      <c r="GVP100" s="18"/>
      <c r="GWC100" s="20"/>
      <c r="GWD100" s="18"/>
      <c r="GWQ100" s="20"/>
      <c r="GWR100" s="18"/>
      <c r="GXE100" s="20"/>
      <c r="GXF100" s="18"/>
      <c r="GXS100" s="20"/>
      <c r="GXT100" s="18"/>
      <c r="GYG100" s="20"/>
      <c r="GYH100" s="18"/>
      <c r="GYU100" s="20"/>
      <c r="GYV100" s="18"/>
      <c r="GZI100" s="20"/>
      <c r="GZJ100" s="18"/>
      <c r="GZW100" s="20"/>
      <c r="GZX100" s="18"/>
      <c r="HAK100" s="20"/>
      <c r="HAL100" s="18"/>
      <c r="HAY100" s="20"/>
      <c r="HAZ100" s="18"/>
      <c r="HBM100" s="20"/>
      <c r="HBN100" s="18"/>
      <c r="HCA100" s="20"/>
      <c r="HCB100" s="18"/>
      <c r="HCO100" s="20"/>
      <c r="HCP100" s="18"/>
      <c r="HDC100" s="20"/>
      <c r="HDD100" s="18"/>
      <c r="HDQ100" s="20"/>
      <c r="HDR100" s="18"/>
      <c r="HEE100" s="20"/>
      <c r="HEF100" s="18"/>
      <c r="HES100" s="20"/>
      <c r="HET100" s="18"/>
      <c r="HFG100" s="20"/>
      <c r="HFH100" s="18"/>
      <c r="HFU100" s="20"/>
      <c r="HFV100" s="18"/>
      <c r="HGI100" s="20"/>
      <c r="HGJ100" s="18"/>
      <c r="HGW100" s="20"/>
      <c r="HGX100" s="18"/>
      <c r="HHK100" s="20"/>
      <c r="HHL100" s="18"/>
      <c r="HHY100" s="20"/>
      <c r="HHZ100" s="18"/>
      <c r="HIM100" s="20"/>
      <c r="HIN100" s="18"/>
      <c r="HJA100" s="20"/>
      <c r="HJB100" s="18"/>
      <c r="HJO100" s="20"/>
      <c r="HJP100" s="18"/>
      <c r="HKC100" s="20"/>
      <c r="HKD100" s="18"/>
      <c r="HKQ100" s="20"/>
      <c r="HKR100" s="18"/>
      <c r="HLE100" s="20"/>
      <c r="HLF100" s="18"/>
      <c r="HLS100" s="20"/>
      <c r="HLT100" s="18"/>
      <c r="HMG100" s="20"/>
      <c r="HMH100" s="18"/>
      <c r="HMU100" s="20"/>
      <c r="HMV100" s="18"/>
      <c r="HNI100" s="20"/>
      <c r="HNJ100" s="18"/>
      <c r="HNW100" s="20"/>
      <c r="HNX100" s="18"/>
      <c r="HOK100" s="20"/>
      <c r="HOL100" s="18"/>
      <c r="HOY100" s="20"/>
      <c r="HOZ100" s="18"/>
      <c r="HPM100" s="20"/>
      <c r="HPN100" s="18"/>
      <c r="HQA100" s="20"/>
      <c r="HQB100" s="18"/>
      <c r="HQO100" s="20"/>
      <c r="HQP100" s="18"/>
      <c r="HRC100" s="20"/>
      <c r="HRD100" s="18"/>
      <c r="HRQ100" s="20"/>
      <c r="HRR100" s="18"/>
      <c r="HSE100" s="20"/>
      <c r="HSF100" s="18"/>
      <c r="HSS100" s="20"/>
      <c r="HST100" s="18"/>
      <c r="HTG100" s="20"/>
      <c r="HTH100" s="18"/>
      <c r="HTU100" s="20"/>
      <c r="HTV100" s="18"/>
      <c r="HUI100" s="20"/>
      <c r="HUJ100" s="18"/>
      <c r="HUW100" s="20"/>
      <c r="HUX100" s="18"/>
      <c r="HVK100" s="20"/>
      <c r="HVL100" s="18"/>
      <c r="HVY100" s="20"/>
      <c r="HVZ100" s="18"/>
      <c r="HWM100" s="20"/>
      <c r="HWN100" s="18"/>
      <c r="HXA100" s="20"/>
      <c r="HXB100" s="18"/>
      <c r="HXO100" s="20"/>
      <c r="HXP100" s="18"/>
      <c r="HYC100" s="20"/>
      <c r="HYD100" s="18"/>
      <c r="HYQ100" s="20"/>
      <c r="HYR100" s="18"/>
      <c r="HZE100" s="20"/>
      <c r="HZF100" s="18"/>
      <c r="HZS100" s="20"/>
      <c r="HZT100" s="18"/>
      <c r="IAG100" s="20"/>
      <c r="IAH100" s="18"/>
      <c r="IAU100" s="20"/>
      <c r="IAV100" s="18"/>
      <c r="IBI100" s="20"/>
      <c r="IBJ100" s="18"/>
      <c r="IBW100" s="20"/>
      <c r="IBX100" s="18"/>
      <c r="ICK100" s="20"/>
      <c r="ICL100" s="18"/>
      <c r="ICY100" s="20"/>
      <c r="ICZ100" s="18"/>
      <c r="IDM100" s="20"/>
      <c r="IDN100" s="18"/>
      <c r="IEA100" s="20"/>
      <c r="IEB100" s="18"/>
      <c r="IEO100" s="20"/>
      <c r="IEP100" s="18"/>
      <c r="IFC100" s="20"/>
      <c r="IFD100" s="18"/>
      <c r="IFQ100" s="20"/>
      <c r="IFR100" s="18"/>
      <c r="IGE100" s="20"/>
      <c r="IGF100" s="18"/>
      <c r="IGS100" s="20"/>
      <c r="IGT100" s="18"/>
      <c r="IHG100" s="20"/>
      <c r="IHH100" s="18"/>
      <c r="IHU100" s="20"/>
      <c r="IHV100" s="18"/>
      <c r="III100" s="20"/>
      <c r="IIJ100" s="18"/>
      <c r="IIW100" s="20"/>
      <c r="IIX100" s="18"/>
      <c r="IJK100" s="20"/>
      <c r="IJL100" s="18"/>
      <c r="IJY100" s="20"/>
      <c r="IJZ100" s="18"/>
      <c r="IKM100" s="20"/>
      <c r="IKN100" s="18"/>
      <c r="ILA100" s="20"/>
      <c r="ILB100" s="18"/>
      <c r="ILO100" s="20"/>
      <c r="ILP100" s="18"/>
      <c r="IMC100" s="20"/>
      <c r="IMD100" s="18"/>
      <c r="IMQ100" s="20"/>
      <c r="IMR100" s="18"/>
      <c r="INE100" s="20"/>
      <c r="INF100" s="18"/>
      <c r="INS100" s="20"/>
      <c r="INT100" s="18"/>
      <c r="IOG100" s="20"/>
      <c r="IOH100" s="18"/>
      <c r="IOU100" s="20"/>
      <c r="IOV100" s="18"/>
      <c r="IPI100" s="20"/>
      <c r="IPJ100" s="18"/>
      <c r="IPW100" s="20"/>
      <c r="IPX100" s="18"/>
      <c r="IQK100" s="20"/>
      <c r="IQL100" s="18"/>
      <c r="IQY100" s="20"/>
      <c r="IQZ100" s="18"/>
      <c r="IRM100" s="20"/>
      <c r="IRN100" s="18"/>
      <c r="ISA100" s="20"/>
      <c r="ISB100" s="18"/>
      <c r="ISO100" s="20"/>
      <c r="ISP100" s="18"/>
      <c r="ITC100" s="20"/>
      <c r="ITD100" s="18"/>
      <c r="ITQ100" s="20"/>
      <c r="ITR100" s="18"/>
      <c r="IUE100" s="20"/>
      <c r="IUF100" s="18"/>
      <c r="IUS100" s="20"/>
      <c r="IUT100" s="18"/>
      <c r="IVG100" s="20"/>
      <c r="IVH100" s="18"/>
      <c r="IVU100" s="20"/>
      <c r="IVV100" s="18"/>
      <c r="IWI100" s="20"/>
      <c r="IWJ100" s="18"/>
      <c r="IWW100" s="20"/>
      <c r="IWX100" s="18"/>
      <c r="IXK100" s="20"/>
      <c r="IXL100" s="18"/>
      <c r="IXY100" s="20"/>
      <c r="IXZ100" s="18"/>
      <c r="IYM100" s="20"/>
      <c r="IYN100" s="18"/>
      <c r="IZA100" s="20"/>
      <c r="IZB100" s="18"/>
      <c r="IZO100" s="20"/>
      <c r="IZP100" s="18"/>
      <c r="JAC100" s="20"/>
      <c r="JAD100" s="18"/>
      <c r="JAQ100" s="20"/>
      <c r="JAR100" s="18"/>
      <c r="JBE100" s="20"/>
      <c r="JBF100" s="18"/>
      <c r="JBS100" s="20"/>
      <c r="JBT100" s="18"/>
      <c r="JCG100" s="20"/>
      <c r="JCH100" s="18"/>
      <c r="JCU100" s="20"/>
      <c r="JCV100" s="18"/>
      <c r="JDI100" s="20"/>
      <c r="JDJ100" s="18"/>
      <c r="JDW100" s="20"/>
      <c r="JDX100" s="18"/>
      <c r="JEK100" s="20"/>
      <c r="JEL100" s="18"/>
      <c r="JEY100" s="20"/>
      <c r="JEZ100" s="18"/>
      <c r="JFM100" s="20"/>
      <c r="JFN100" s="18"/>
      <c r="JGA100" s="20"/>
      <c r="JGB100" s="18"/>
      <c r="JGO100" s="20"/>
      <c r="JGP100" s="18"/>
      <c r="JHC100" s="20"/>
      <c r="JHD100" s="18"/>
      <c r="JHQ100" s="20"/>
      <c r="JHR100" s="18"/>
      <c r="JIE100" s="20"/>
      <c r="JIF100" s="18"/>
      <c r="JIS100" s="20"/>
      <c r="JIT100" s="18"/>
      <c r="JJG100" s="20"/>
      <c r="JJH100" s="18"/>
      <c r="JJU100" s="20"/>
      <c r="JJV100" s="18"/>
      <c r="JKI100" s="20"/>
      <c r="JKJ100" s="18"/>
      <c r="JKW100" s="20"/>
      <c r="JKX100" s="18"/>
      <c r="JLK100" s="20"/>
      <c r="JLL100" s="18"/>
      <c r="JLY100" s="20"/>
      <c r="JLZ100" s="18"/>
      <c r="JMM100" s="20"/>
      <c r="JMN100" s="18"/>
      <c r="JNA100" s="20"/>
      <c r="JNB100" s="18"/>
      <c r="JNO100" s="20"/>
      <c r="JNP100" s="18"/>
      <c r="JOC100" s="20"/>
      <c r="JOD100" s="18"/>
      <c r="JOQ100" s="20"/>
      <c r="JOR100" s="18"/>
      <c r="JPE100" s="20"/>
      <c r="JPF100" s="18"/>
      <c r="JPS100" s="20"/>
      <c r="JPT100" s="18"/>
      <c r="JQG100" s="20"/>
      <c r="JQH100" s="18"/>
      <c r="JQU100" s="20"/>
      <c r="JQV100" s="18"/>
      <c r="JRI100" s="20"/>
      <c r="JRJ100" s="18"/>
      <c r="JRW100" s="20"/>
      <c r="JRX100" s="18"/>
      <c r="JSK100" s="20"/>
      <c r="JSL100" s="18"/>
      <c r="JSY100" s="20"/>
      <c r="JSZ100" s="18"/>
      <c r="JTM100" s="20"/>
      <c r="JTN100" s="18"/>
      <c r="JUA100" s="20"/>
      <c r="JUB100" s="18"/>
      <c r="JUO100" s="20"/>
      <c r="JUP100" s="18"/>
      <c r="JVC100" s="20"/>
      <c r="JVD100" s="18"/>
      <c r="JVQ100" s="20"/>
      <c r="JVR100" s="18"/>
      <c r="JWE100" s="20"/>
      <c r="JWF100" s="18"/>
      <c r="JWS100" s="20"/>
      <c r="JWT100" s="18"/>
      <c r="JXG100" s="20"/>
      <c r="JXH100" s="18"/>
      <c r="JXU100" s="20"/>
      <c r="JXV100" s="18"/>
      <c r="JYI100" s="20"/>
      <c r="JYJ100" s="18"/>
      <c r="JYW100" s="20"/>
      <c r="JYX100" s="18"/>
      <c r="JZK100" s="20"/>
      <c r="JZL100" s="18"/>
      <c r="JZY100" s="20"/>
      <c r="JZZ100" s="18"/>
      <c r="KAM100" s="20"/>
      <c r="KAN100" s="18"/>
      <c r="KBA100" s="20"/>
      <c r="KBB100" s="18"/>
      <c r="KBO100" s="20"/>
      <c r="KBP100" s="18"/>
      <c r="KCC100" s="20"/>
      <c r="KCD100" s="18"/>
      <c r="KCQ100" s="20"/>
      <c r="KCR100" s="18"/>
      <c r="KDE100" s="20"/>
      <c r="KDF100" s="18"/>
      <c r="KDS100" s="20"/>
      <c r="KDT100" s="18"/>
      <c r="KEG100" s="20"/>
      <c r="KEH100" s="18"/>
      <c r="KEU100" s="20"/>
      <c r="KEV100" s="18"/>
      <c r="KFI100" s="20"/>
      <c r="KFJ100" s="18"/>
      <c r="KFW100" s="20"/>
      <c r="KFX100" s="18"/>
      <c r="KGK100" s="20"/>
      <c r="KGL100" s="18"/>
      <c r="KGY100" s="20"/>
      <c r="KGZ100" s="18"/>
      <c r="KHM100" s="20"/>
      <c r="KHN100" s="18"/>
      <c r="KIA100" s="20"/>
      <c r="KIB100" s="18"/>
      <c r="KIO100" s="20"/>
      <c r="KIP100" s="18"/>
      <c r="KJC100" s="20"/>
      <c r="KJD100" s="18"/>
      <c r="KJQ100" s="20"/>
      <c r="KJR100" s="18"/>
      <c r="KKE100" s="20"/>
      <c r="KKF100" s="18"/>
      <c r="KKS100" s="20"/>
      <c r="KKT100" s="18"/>
      <c r="KLG100" s="20"/>
      <c r="KLH100" s="18"/>
      <c r="KLU100" s="20"/>
      <c r="KLV100" s="18"/>
      <c r="KMI100" s="20"/>
      <c r="KMJ100" s="18"/>
      <c r="KMW100" s="20"/>
      <c r="KMX100" s="18"/>
      <c r="KNK100" s="20"/>
      <c r="KNL100" s="18"/>
      <c r="KNY100" s="20"/>
      <c r="KNZ100" s="18"/>
      <c r="KOM100" s="20"/>
      <c r="KON100" s="18"/>
      <c r="KPA100" s="20"/>
      <c r="KPB100" s="18"/>
      <c r="KPO100" s="20"/>
      <c r="KPP100" s="18"/>
      <c r="KQC100" s="20"/>
      <c r="KQD100" s="18"/>
      <c r="KQQ100" s="20"/>
      <c r="KQR100" s="18"/>
      <c r="KRE100" s="20"/>
      <c r="KRF100" s="18"/>
      <c r="KRS100" s="20"/>
      <c r="KRT100" s="18"/>
      <c r="KSG100" s="20"/>
      <c r="KSH100" s="18"/>
      <c r="KSU100" s="20"/>
      <c r="KSV100" s="18"/>
      <c r="KTI100" s="20"/>
      <c r="KTJ100" s="18"/>
      <c r="KTW100" s="20"/>
      <c r="KTX100" s="18"/>
      <c r="KUK100" s="20"/>
      <c r="KUL100" s="18"/>
      <c r="KUY100" s="20"/>
      <c r="KUZ100" s="18"/>
      <c r="KVM100" s="20"/>
      <c r="KVN100" s="18"/>
      <c r="KWA100" s="20"/>
      <c r="KWB100" s="18"/>
      <c r="KWO100" s="20"/>
      <c r="KWP100" s="18"/>
      <c r="KXC100" s="20"/>
      <c r="KXD100" s="18"/>
      <c r="KXQ100" s="20"/>
      <c r="KXR100" s="18"/>
      <c r="KYE100" s="20"/>
      <c r="KYF100" s="18"/>
      <c r="KYS100" s="20"/>
      <c r="KYT100" s="18"/>
      <c r="KZG100" s="20"/>
      <c r="KZH100" s="18"/>
      <c r="KZU100" s="20"/>
      <c r="KZV100" s="18"/>
      <c r="LAI100" s="20"/>
      <c r="LAJ100" s="18"/>
      <c r="LAW100" s="20"/>
      <c r="LAX100" s="18"/>
      <c r="LBK100" s="20"/>
      <c r="LBL100" s="18"/>
      <c r="LBY100" s="20"/>
      <c r="LBZ100" s="18"/>
      <c r="LCM100" s="20"/>
      <c r="LCN100" s="18"/>
      <c r="LDA100" s="20"/>
      <c r="LDB100" s="18"/>
      <c r="LDO100" s="20"/>
      <c r="LDP100" s="18"/>
      <c r="LEC100" s="20"/>
      <c r="LED100" s="18"/>
      <c r="LEQ100" s="20"/>
      <c r="LER100" s="18"/>
      <c r="LFE100" s="20"/>
      <c r="LFF100" s="18"/>
      <c r="LFS100" s="20"/>
      <c r="LFT100" s="18"/>
      <c r="LGG100" s="20"/>
      <c r="LGH100" s="18"/>
      <c r="LGU100" s="20"/>
      <c r="LGV100" s="18"/>
      <c r="LHI100" s="20"/>
      <c r="LHJ100" s="18"/>
      <c r="LHW100" s="20"/>
      <c r="LHX100" s="18"/>
      <c r="LIK100" s="20"/>
      <c r="LIL100" s="18"/>
      <c r="LIY100" s="20"/>
      <c r="LIZ100" s="18"/>
      <c r="LJM100" s="20"/>
      <c r="LJN100" s="18"/>
      <c r="LKA100" s="20"/>
      <c r="LKB100" s="18"/>
      <c r="LKO100" s="20"/>
      <c r="LKP100" s="18"/>
      <c r="LLC100" s="20"/>
      <c r="LLD100" s="18"/>
      <c r="LLQ100" s="20"/>
      <c r="LLR100" s="18"/>
      <c r="LME100" s="20"/>
      <c r="LMF100" s="18"/>
      <c r="LMS100" s="20"/>
      <c r="LMT100" s="18"/>
      <c r="LNG100" s="20"/>
      <c r="LNH100" s="18"/>
      <c r="LNU100" s="20"/>
      <c r="LNV100" s="18"/>
      <c r="LOI100" s="20"/>
      <c r="LOJ100" s="18"/>
      <c r="LOW100" s="20"/>
      <c r="LOX100" s="18"/>
      <c r="LPK100" s="20"/>
      <c r="LPL100" s="18"/>
      <c r="LPY100" s="20"/>
      <c r="LPZ100" s="18"/>
      <c r="LQM100" s="20"/>
      <c r="LQN100" s="18"/>
      <c r="LRA100" s="20"/>
      <c r="LRB100" s="18"/>
      <c r="LRO100" s="20"/>
      <c r="LRP100" s="18"/>
      <c r="LSC100" s="20"/>
      <c r="LSD100" s="18"/>
      <c r="LSQ100" s="20"/>
      <c r="LSR100" s="18"/>
      <c r="LTE100" s="20"/>
      <c r="LTF100" s="18"/>
      <c r="LTS100" s="20"/>
      <c r="LTT100" s="18"/>
      <c r="LUG100" s="20"/>
      <c r="LUH100" s="18"/>
      <c r="LUU100" s="20"/>
      <c r="LUV100" s="18"/>
      <c r="LVI100" s="20"/>
      <c r="LVJ100" s="18"/>
      <c r="LVW100" s="20"/>
      <c r="LVX100" s="18"/>
      <c r="LWK100" s="20"/>
      <c r="LWL100" s="18"/>
      <c r="LWY100" s="20"/>
      <c r="LWZ100" s="18"/>
      <c r="LXM100" s="20"/>
      <c r="LXN100" s="18"/>
      <c r="LYA100" s="20"/>
      <c r="LYB100" s="18"/>
      <c r="LYO100" s="20"/>
      <c r="LYP100" s="18"/>
      <c r="LZC100" s="20"/>
      <c r="LZD100" s="18"/>
      <c r="LZQ100" s="20"/>
      <c r="LZR100" s="18"/>
      <c r="MAE100" s="20"/>
      <c r="MAF100" s="18"/>
      <c r="MAS100" s="20"/>
      <c r="MAT100" s="18"/>
      <c r="MBG100" s="20"/>
      <c r="MBH100" s="18"/>
      <c r="MBU100" s="20"/>
      <c r="MBV100" s="18"/>
      <c r="MCI100" s="20"/>
      <c r="MCJ100" s="18"/>
      <c r="MCW100" s="20"/>
      <c r="MCX100" s="18"/>
      <c r="MDK100" s="20"/>
      <c r="MDL100" s="18"/>
      <c r="MDY100" s="20"/>
      <c r="MDZ100" s="18"/>
      <c r="MEM100" s="20"/>
      <c r="MEN100" s="18"/>
      <c r="MFA100" s="20"/>
      <c r="MFB100" s="18"/>
      <c r="MFO100" s="20"/>
      <c r="MFP100" s="18"/>
      <c r="MGC100" s="20"/>
      <c r="MGD100" s="18"/>
      <c r="MGQ100" s="20"/>
      <c r="MGR100" s="18"/>
      <c r="MHE100" s="20"/>
      <c r="MHF100" s="18"/>
      <c r="MHS100" s="20"/>
      <c r="MHT100" s="18"/>
      <c r="MIG100" s="20"/>
      <c r="MIH100" s="18"/>
      <c r="MIU100" s="20"/>
      <c r="MIV100" s="18"/>
      <c r="MJI100" s="20"/>
      <c r="MJJ100" s="18"/>
      <c r="MJW100" s="20"/>
      <c r="MJX100" s="18"/>
      <c r="MKK100" s="20"/>
      <c r="MKL100" s="18"/>
      <c r="MKY100" s="20"/>
      <c r="MKZ100" s="18"/>
      <c r="MLM100" s="20"/>
      <c r="MLN100" s="18"/>
      <c r="MMA100" s="20"/>
      <c r="MMB100" s="18"/>
      <c r="MMO100" s="20"/>
      <c r="MMP100" s="18"/>
      <c r="MNC100" s="20"/>
      <c r="MND100" s="18"/>
      <c r="MNQ100" s="20"/>
      <c r="MNR100" s="18"/>
      <c r="MOE100" s="20"/>
      <c r="MOF100" s="18"/>
      <c r="MOS100" s="20"/>
      <c r="MOT100" s="18"/>
      <c r="MPG100" s="20"/>
      <c r="MPH100" s="18"/>
      <c r="MPU100" s="20"/>
      <c r="MPV100" s="18"/>
      <c r="MQI100" s="20"/>
      <c r="MQJ100" s="18"/>
      <c r="MQW100" s="20"/>
      <c r="MQX100" s="18"/>
      <c r="MRK100" s="20"/>
      <c r="MRL100" s="18"/>
      <c r="MRY100" s="20"/>
      <c r="MRZ100" s="18"/>
      <c r="MSM100" s="20"/>
      <c r="MSN100" s="18"/>
      <c r="MTA100" s="20"/>
      <c r="MTB100" s="18"/>
      <c r="MTO100" s="20"/>
      <c r="MTP100" s="18"/>
      <c r="MUC100" s="20"/>
      <c r="MUD100" s="18"/>
      <c r="MUQ100" s="20"/>
      <c r="MUR100" s="18"/>
      <c r="MVE100" s="20"/>
      <c r="MVF100" s="18"/>
      <c r="MVS100" s="20"/>
      <c r="MVT100" s="18"/>
      <c r="MWG100" s="20"/>
      <c r="MWH100" s="18"/>
      <c r="MWU100" s="20"/>
      <c r="MWV100" s="18"/>
      <c r="MXI100" s="20"/>
      <c r="MXJ100" s="18"/>
      <c r="MXW100" s="20"/>
      <c r="MXX100" s="18"/>
      <c r="MYK100" s="20"/>
      <c r="MYL100" s="18"/>
      <c r="MYY100" s="20"/>
      <c r="MYZ100" s="18"/>
      <c r="MZM100" s="20"/>
      <c r="MZN100" s="18"/>
      <c r="NAA100" s="20"/>
      <c r="NAB100" s="18"/>
      <c r="NAO100" s="20"/>
      <c r="NAP100" s="18"/>
      <c r="NBC100" s="20"/>
      <c r="NBD100" s="18"/>
      <c r="NBQ100" s="20"/>
      <c r="NBR100" s="18"/>
      <c r="NCE100" s="20"/>
      <c r="NCF100" s="18"/>
      <c r="NCS100" s="20"/>
      <c r="NCT100" s="18"/>
      <c r="NDG100" s="20"/>
      <c r="NDH100" s="18"/>
      <c r="NDU100" s="20"/>
      <c r="NDV100" s="18"/>
      <c r="NEI100" s="20"/>
      <c r="NEJ100" s="18"/>
      <c r="NEW100" s="20"/>
      <c r="NEX100" s="18"/>
      <c r="NFK100" s="20"/>
      <c r="NFL100" s="18"/>
      <c r="NFY100" s="20"/>
      <c r="NFZ100" s="18"/>
      <c r="NGM100" s="20"/>
      <c r="NGN100" s="18"/>
      <c r="NHA100" s="20"/>
      <c r="NHB100" s="18"/>
      <c r="NHO100" s="20"/>
      <c r="NHP100" s="18"/>
      <c r="NIC100" s="20"/>
      <c r="NID100" s="18"/>
      <c r="NIQ100" s="20"/>
      <c r="NIR100" s="18"/>
      <c r="NJE100" s="20"/>
      <c r="NJF100" s="18"/>
      <c r="NJS100" s="20"/>
      <c r="NJT100" s="18"/>
      <c r="NKG100" s="20"/>
      <c r="NKH100" s="18"/>
      <c r="NKU100" s="20"/>
      <c r="NKV100" s="18"/>
      <c r="NLI100" s="20"/>
      <c r="NLJ100" s="18"/>
      <c r="NLW100" s="20"/>
      <c r="NLX100" s="18"/>
      <c r="NMK100" s="20"/>
      <c r="NML100" s="18"/>
      <c r="NMY100" s="20"/>
      <c r="NMZ100" s="18"/>
      <c r="NNM100" s="20"/>
      <c r="NNN100" s="18"/>
      <c r="NOA100" s="20"/>
      <c r="NOB100" s="18"/>
      <c r="NOO100" s="20"/>
      <c r="NOP100" s="18"/>
      <c r="NPC100" s="20"/>
      <c r="NPD100" s="18"/>
      <c r="NPQ100" s="20"/>
      <c r="NPR100" s="18"/>
      <c r="NQE100" s="20"/>
      <c r="NQF100" s="18"/>
      <c r="NQS100" s="20"/>
      <c r="NQT100" s="18"/>
      <c r="NRG100" s="20"/>
      <c r="NRH100" s="18"/>
      <c r="NRU100" s="20"/>
      <c r="NRV100" s="18"/>
      <c r="NSI100" s="20"/>
      <c r="NSJ100" s="18"/>
      <c r="NSW100" s="20"/>
      <c r="NSX100" s="18"/>
      <c r="NTK100" s="20"/>
      <c r="NTL100" s="18"/>
      <c r="NTY100" s="20"/>
      <c r="NTZ100" s="18"/>
      <c r="NUM100" s="20"/>
      <c r="NUN100" s="18"/>
      <c r="NVA100" s="20"/>
      <c r="NVB100" s="18"/>
      <c r="NVO100" s="20"/>
      <c r="NVP100" s="18"/>
      <c r="NWC100" s="20"/>
      <c r="NWD100" s="18"/>
      <c r="NWQ100" s="20"/>
      <c r="NWR100" s="18"/>
      <c r="NXE100" s="20"/>
      <c r="NXF100" s="18"/>
      <c r="NXS100" s="20"/>
      <c r="NXT100" s="18"/>
      <c r="NYG100" s="20"/>
      <c r="NYH100" s="18"/>
      <c r="NYU100" s="20"/>
      <c r="NYV100" s="18"/>
      <c r="NZI100" s="20"/>
      <c r="NZJ100" s="18"/>
      <c r="NZW100" s="20"/>
      <c r="NZX100" s="18"/>
      <c r="OAK100" s="20"/>
      <c r="OAL100" s="18"/>
      <c r="OAY100" s="20"/>
      <c r="OAZ100" s="18"/>
      <c r="OBM100" s="20"/>
      <c r="OBN100" s="18"/>
      <c r="OCA100" s="20"/>
      <c r="OCB100" s="18"/>
      <c r="OCO100" s="20"/>
      <c r="OCP100" s="18"/>
      <c r="ODC100" s="20"/>
      <c r="ODD100" s="18"/>
      <c r="ODQ100" s="20"/>
      <c r="ODR100" s="18"/>
      <c r="OEE100" s="20"/>
      <c r="OEF100" s="18"/>
      <c r="OES100" s="20"/>
      <c r="OET100" s="18"/>
      <c r="OFG100" s="20"/>
      <c r="OFH100" s="18"/>
      <c r="OFU100" s="20"/>
      <c r="OFV100" s="18"/>
      <c r="OGI100" s="20"/>
      <c r="OGJ100" s="18"/>
      <c r="OGW100" s="20"/>
      <c r="OGX100" s="18"/>
      <c r="OHK100" s="20"/>
      <c r="OHL100" s="18"/>
      <c r="OHY100" s="20"/>
      <c r="OHZ100" s="18"/>
      <c r="OIM100" s="20"/>
      <c r="OIN100" s="18"/>
      <c r="OJA100" s="20"/>
      <c r="OJB100" s="18"/>
      <c r="OJO100" s="20"/>
      <c r="OJP100" s="18"/>
      <c r="OKC100" s="20"/>
      <c r="OKD100" s="18"/>
      <c r="OKQ100" s="20"/>
      <c r="OKR100" s="18"/>
      <c r="OLE100" s="20"/>
      <c r="OLF100" s="18"/>
      <c r="OLS100" s="20"/>
      <c r="OLT100" s="18"/>
      <c r="OMG100" s="20"/>
      <c r="OMH100" s="18"/>
      <c r="OMU100" s="20"/>
      <c r="OMV100" s="18"/>
      <c r="ONI100" s="20"/>
      <c r="ONJ100" s="18"/>
      <c r="ONW100" s="20"/>
      <c r="ONX100" s="18"/>
      <c r="OOK100" s="20"/>
      <c r="OOL100" s="18"/>
      <c r="OOY100" s="20"/>
      <c r="OOZ100" s="18"/>
      <c r="OPM100" s="20"/>
      <c r="OPN100" s="18"/>
      <c r="OQA100" s="20"/>
      <c r="OQB100" s="18"/>
      <c r="OQO100" s="20"/>
      <c r="OQP100" s="18"/>
      <c r="ORC100" s="20"/>
      <c r="ORD100" s="18"/>
      <c r="ORQ100" s="20"/>
      <c r="ORR100" s="18"/>
      <c r="OSE100" s="20"/>
      <c r="OSF100" s="18"/>
      <c r="OSS100" s="20"/>
      <c r="OST100" s="18"/>
      <c r="OTG100" s="20"/>
      <c r="OTH100" s="18"/>
      <c r="OTU100" s="20"/>
      <c r="OTV100" s="18"/>
      <c r="OUI100" s="20"/>
      <c r="OUJ100" s="18"/>
      <c r="OUW100" s="20"/>
      <c r="OUX100" s="18"/>
      <c r="OVK100" s="20"/>
      <c r="OVL100" s="18"/>
      <c r="OVY100" s="20"/>
      <c r="OVZ100" s="18"/>
      <c r="OWM100" s="20"/>
      <c r="OWN100" s="18"/>
      <c r="OXA100" s="20"/>
      <c r="OXB100" s="18"/>
      <c r="OXO100" s="20"/>
      <c r="OXP100" s="18"/>
      <c r="OYC100" s="20"/>
      <c r="OYD100" s="18"/>
      <c r="OYQ100" s="20"/>
      <c r="OYR100" s="18"/>
      <c r="OZE100" s="20"/>
      <c r="OZF100" s="18"/>
      <c r="OZS100" s="20"/>
      <c r="OZT100" s="18"/>
      <c r="PAG100" s="20"/>
      <c r="PAH100" s="18"/>
      <c r="PAU100" s="20"/>
      <c r="PAV100" s="18"/>
      <c r="PBI100" s="20"/>
      <c r="PBJ100" s="18"/>
      <c r="PBW100" s="20"/>
      <c r="PBX100" s="18"/>
      <c r="PCK100" s="20"/>
      <c r="PCL100" s="18"/>
      <c r="PCY100" s="20"/>
      <c r="PCZ100" s="18"/>
      <c r="PDM100" s="20"/>
      <c r="PDN100" s="18"/>
      <c r="PEA100" s="20"/>
      <c r="PEB100" s="18"/>
      <c r="PEO100" s="20"/>
      <c r="PEP100" s="18"/>
      <c r="PFC100" s="20"/>
      <c r="PFD100" s="18"/>
      <c r="PFQ100" s="20"/>
      <c r="PFR100" s="18"/>
      <c r="PGE100" s="20"/>
      <c r="PGF100" s="18"/>
      <c r="PGS100" s="20"/>
      <c r="PGT100" s="18"/>
      <c r="PHG100" s="20"/>
      <c r="PHH100" s="18"/>
      <c r="PHU100" s="20"/>
      <c r="PHV100" s="18"/>
      <c r="PII100" s="20"/>
      <c r="PIJ100" s="18"/>
      <c r="PIW100" s="20"/>
      <c r="PIX100" s="18"/>
      <c r="PJK100" s="20"/>
      <c r="PJL100" s="18"/>
      <c r="PJY100" s="20"/>
      <c r="PJZ100" s="18"/>
      <c r="PKM100" s="20"/>
      <c r="PKN100" s="18"/>
      <c r="PLA100" s="20"/>
      <c r="PLB100" s="18"/>
      <c r="PLO100" s="20"/>
      <c r="PLP100" s="18"/>
      <c r="PMC100" s="20"/>
      <c r="PMD100" s="18"/>
      <c r="PMQ100" s="20"/>
      <c r="PMR100" s="18"/>
      <c r="PNE100" s="20"/>
      <c r="PNF100" s="18"/>
      <c r="PNS100" s="20"/>
      <c r="PNT100" s="18"/>
      <c r="POG100" s="20"/>
      <c r="POH100" s="18"/>
      <c r="POU100" s="20"/>
      <c r="POV100" s="18"/>
      <c r="PPI100" s="20"/>
      <c r="PPJ100" s="18"/>
      <c r="PPW100" s="20"/>
      <c r="PPX100" s="18"/>
      <c r="PQK100" s="20"/>
      <c r="PQL100" s="18"/>
      <c r="PQY100" s="20"/>
      <c r="PQZ100" s="18"/>
      <c r="PRM100" s="20"/>
      <c r="PRN100" s="18"/>
      <c r="PSA100" s="20"/>
      <c r="PSB100" s="18"/>
      <c r="PSO100" s="20"/>
      <c r="PSP100" s="18"/>
      <c r="PTC100" s="20"/>
      <c r="PTD100" s="18"/>
      <c r="PTQ100" s="20"/>
      <c r="PTR100" s="18"/>
      <c r="PUE100" s="20"/>
      <c r="PUF100" s="18"/>
      <c r="PUS100" s="20"/>
      <c r="PUT100" s="18"/>
      <c r="PVG100" s="20"/>
      <c r="PVH100" s="18"/>
      <c r="PVU100" s="20"/>
      <c r="PVV100" s="18"/>
      <c r="PWI100" s="20"/>
      <c r="PWJ100" s="18"/>
      <c r="PWW100" s="20"/>
      <c r="PWX100" s="18"/>
      <c r="PXK100" s="20"/>
      <c r="PXL100" s="18"/>
      <c r="PXY100" s="20"/>
      <c r="PXZ100" s="18"/>
      <c r="PYM100" s="20"/>
      <c r="PYN100" s="18"/>
      <c r="PZA100" s="20"/>
      <c r="PZB100" s="18"/>
      <c r="PZO100" s="20"/>
      <c r="PZP100" s="18"/>
      <c r="QAC100" s="20"/>
      <c r="QAD100" s="18"/>
      <c r="QAQ100" s="20"/>
      <c r="QAR100" s="18"/>
      <c r="QBE100" s="20"/>
      <c r="QBF100" s="18"/>
      <c r="QBS100" s="20"/>
      <c r="QBT100" s="18"/>
      <c r="QCG100" s="20"/>
      <c r="QCH100" s="18"/>
      <c r="QCU100" s="20"/>
      <c r="QCV100" s="18"/>
      <c r="QDI100" s="20"/>
      <c r="QDJ100" s="18"/>
      <c r="QDW100" s="20"/>
      <c r="QDX100" s="18"/>
      <c r="QEK100" s="20"/>
      <c r="QEL100" s="18"/>
      <c r="QEY100" s="20"/>
      <c r="QEZ100" s="18"/>
      <c r="QFM100" s="20"/>
      <c r="QFN100" s="18"/>
      <c r="QGA100" s="20"/>
      <c r="QGB100" s="18"/>
      <c r="QGO100" s="20"/>
      <c r="QGP100" s="18"/>
      <c r="QHC100" s="20"/>
      <c r="QHD100" s="18"/>
      <c r="QHQ100" s="20"/>
      <c r="QHR100" s="18"/>
      <c r="QIE100" s="20"/>
      <c r="QIF100" s="18"/>
      <c r="QIS100" s="20"/>
      <c r="QIT100" s="18"/>
      <c r="QJG100" s="20"/>
      <c r="QJH100" s="18"/>
      <c r="QJU100" s="20"/>
      <c r="QJV100" s="18"/>
      <c r="QKI100" s="20"/>
      <c r="QKJ100" s="18"/>
      <c r="QKW100" s="20"/>
      <c r="QKX100" s="18"/>
      <c r="QLK100" s="20"/>
      <c r="QLL100" s="18"/>
      <c r="QLY100" s="20"/>
      <c r="QLZ100" s="18"/>
      <c r="QMM100" s="20"/>
      <c r="QMN100" s="18"/>
      <c r="QNA100" s="20"/>
      <c r="QNB100" s="18"/>
      <c r="QNO100" s="20"/>
      <c r="QNP100" s="18"/>
      <c r="QOC100" s="20"/>
      <c r="QOD100" s="18"/>
      <c r="QOQ100" s="20"/>
      <c r="QOR100" s="18"/>
      <c r="QPE100" s="20"/>
      <c r="QPF100" s="18"/>
      <c r="QPS100" s="20"/>
      <c r="QPT100" s="18"/>
      <c r="QQG100" s="20"/>
      <c r="QQH100" s="18"/>
      <c r="QQU100" s="20"/>
      <c r="QQV100" s="18"/>
      <c r="QRI100" s="20"/>
      <c r="QRJ100" s="18"/>
      <c r="QRW100" s="20"/>
      <c r="QRX100" s="18"/>
      <c r="QSK100" s="20"/>
      <c r="QSL100" s="18"/>
      <c r="QSY100" s="20"/>
      <c r="QSZ100" s="18"/>
      <c r="QTM100" s="20"/>
      <c r="QTN100" s="18"/>
      <c r="QUA100" s="20"/>
      <c r="QUB100" s="18"/>
      <c r="QUO100" s="20"/>
      <c r="QUP100" s="18"/>
      <c r="QVC100" s="20"/>
      <c r="QVD100" s="18"/>
      <c r="QVQ100" s="20"/>
      <c r="QVR100" s="18"/>
      <c r="QWE100" s="20"/>
      <c r="QWF100" s="18"/>
      <c r="QWS100" s="20"/>
      <c r="QWT100" s="18"/>
      <c r="QXG100" s="20"/>
      <c r="QXH100" s="18"/>
      <c r="QXU100" s="20"/>
      <c r="QXV100" s="18"/>
      <c r="QYI100" s="20"/>
      <c r="QYJ100" s="18"/>
      <c r="QYW100" s="20"/>
      <c r="QYX100" s="18"/>
      <c r="QZK100" s="20"/>
      <c r="QZL100" s="18"/>
      <c r="QZY100" s="20"/>
      <c r="QZZ100" s="18"/>
      <c r="RAM100" s="20"/>
      <c r="RAN100" s="18"/>
      <c r="RBA100" s="20"/>
      <c r="RBB100" s="18"/>
      <c r="RBO100" s="20"/>
      <c r="RBP100" s="18"/>
      <c r="RCC100" s="20"/>
      <c r="RCD100" s="18"/>
      <c r="RCQ100" s="20"/>
      <c r="RCR100" s="18"/>
      <c r="RDE100" s="20"/>
      <c r="RDF100" s="18"/>
      <c r="RDS100" s="20"/>
      <c r="RDT100" s="18"/>
      <c r="REG100" s="20"/>
      <c r="REH100" s="18"/>
      <c r="REU100" s="20"/>
      <c r="REV100" s="18"/>
      <c r="RFI100" s="20"/>
      <c r="RFJ100" s="18"/>
      <c r="RFW100" s="20"/>
      <c r="RFX100" s="18"/>
      <c r="RGK100" s="20"/>
      <c r="RGL100" s="18"/>
      <c r="RGY100" s="20"/>
      <c r="RGZ100" s="18"/>
      <c r="RHM100" s="20"/>
      <c r="RHN100" s="18"/>
      <c r="RIA100" s="20"/>
      <c r="RIB100" s="18"/>
      <c r="RIO100" s="20"/>
      <c r="RIP100" s="18"/>
      <c r="RJC100" s="20"/>
      <c r="RJD100" s="18"/>
      <c r="RJQ100" s="20"/>
      <c r="RJR100" s="18"/>
      <c r="RKE100" s="20"/>
      <c r="RKF100" s="18"/>
      <c r="RKS100" s="20"/>
      <c r="RKT100" s="18"/>
      <c r="RLG100" s="20"/>
      <c r="RLH100" s="18"/>
      <c r="RLU100" s="20"/>
      <c r="RLV100" s="18"/>
      <c r="RMI100" s="20"/>
      <c r="RMJ100" s="18"/>
      <c r="RMW100" s="20"/>
      <c r="RMX100" s="18"/>
      <c r="RNK100" s="20"/>
      <c r="RNL100" s="18"/>
      <c r="RNY100" s="20"/>
      <c r="RNZ100" s="18"/>
      <c r="ROM100" s="20"/>
      <c r="RON100" s="18"/>
      <c r="RPA100" s="20"/>
      <c r="RPB100" s="18"/>
      <c r="RPO100" s="20"/>
      <c r="RPP100" s="18"/>
      <c r="RQC100" s="20"/>
      <c r="RQD100" s="18"/>
      <c r="RQQ100" s="20"/>
      <c r="RQR100" s="18"/>
      <c r="RRE100" s="20"/>
      <c r="RRF100" s="18"/>
      <c r="RRS100" s="20"/>
      <c r="RRT100" s="18"/>
      <c r="RSG100" s="20"/>
      <c r="RSH100" s="18"/>
      <c r="RSU100" s="20"/>
      <c r="RSV100" s="18"/>
      <c r="RTI100" s="20"/>
      <c r="RTJ100" s="18"/>
      <c r="RTW100" s="20"/>
      <c r="RTX100" s="18"/>
      <c r="RUK100" s="20"/>
      <c r="RUL100" s="18"/>
      <c r="RUY100" s="20"/>
      <c r="RUZ100" s="18"/>
      <c r="RVM100" s="20"/>
      <c r="RVN100" s="18"/>
      <c r="RWA100" s="20"/>
      <c r="RWB100" s="18"/>
      <c r="RWO100" s="20"/>
      <c r="RWP100" s="18"/>
      <c r="RXC100" s="20"/>
      <c r="RXD100" s="18"/>
      <c r="RXQ100" s="20"/>
      <c r="RXR100" s="18"/>
      <c r="RYE100" s="20"/>
      <c r="RYF100" s="18"/>
      <c r="RYS100" s="20"/>
      <c r="RYT100" s="18"/>
      <c r="RZG100" s="20"/>
      <c r="RZH100" s="18"/>
      <c r="RZU100" s="20"/>
      <c r="RZV100" s="18"/>
      <c r="SAI100" s="20"/>
      <c r="SAJ100" s="18"/>
      <c r="SAW100" s="20"/>
      <c r="SAX100" s="18"/>
      <c r="SBK100" s="20"/>
      <c r="SBL100" s="18"/>
      <c r="SBY100" s="20"/>
      <c r="SBZ100" s="18"/>
      <c r="SCM100" s="20"/>
      <c r="SCN100" s="18"/>
      <c r="SDA100" s="20"/>
      <c r="SDB100" s="18"/>
      <c r="SDO100" s="20"/>
      <c r="SDP100" s="18"/>
      <c r="SEC100" s="20"/>
      <c r="SED100" s="18"/>
      <c r="SEQ100" s="20"/>
      <c r="SER100" s="18"/>
      <c r="SFE100" s="20"/>
      <c r="SFF100" s="18"/>
      <c r="SFS100" s="20"/>
      <c r="SFT100" s="18"/>
      <c r="SGG100" s="20"/>
      <c r="SGH100" s="18"/>
      <c r="SGU100" s="20"/>
      <c r="SGV100" s="18"/>
      <c r="SHI100" s="20"/>
      <c r="SHJ100" s="18"/>
      <c r="SHW100" s="20"/>
      <c r="SHX100" s="18"/>
      <c r="SIK100" s="20"/>
      <c r="SIL100" s="18"/>
      <c r="SIY100" s="20"/>
      <c r="SIZ100" s="18"/>
      <c r="SJM100" s="20"/>
      <c r="SJN100" s="18"/>
      <c r="SKA100" s="20"/>
      <c r="SKB100" s="18"/>
      <c r="SKO100" s="20"/>
      <c r="SKP100" s="18"/>
      <c r="SLC100" s="20"/>
      <c r="SLD100" s="18"/>
      <c r="SLQ100" s="20"/>
      <c r="SLR100" s="18"/>
      <c r="SME100" s="20"/>
      <c r="SMF100" s="18"/>
      <c r="SMS100" s="20"/>
      <c r="SMT100" s="18"/>
      <c r="SNG100" s="20"/>
      <c r="SNH100" s="18"/>
      <c r="SNU100" s="20"/>
      <c r="SNV100" s="18"/>
      <c r="SOI100" s="20"/>
      <c r="SOJ100" s="18"/>
      <c r="SOW100" s="20"/>
      <c r="SOX100" s="18"/>
      <c r="SPK100" s="20"/>
      <c r="SPL100" s="18"/>
      <c r="SPY100" s="20"/>
      <c r="SPZ100" s="18"/>
      <c r="SQM100" s="20"/>
      <c r="SQN100" s="18"/>
      <c r="SRA100" s="20"/>
      <c r="SRB100" s="18"/>
      <c r="SRO100" s="20"/>
      <c r="SRP100" s="18"/>
      <c r="SSC100" s="20"/>
      <c r="SSD100" s="18"/>
      <c r="SSQ100" s="20"/>
      <c r="SSR100" s="18"/>
      <c r="STE100" s="20"/>
      <c r="STF100" s="18"/>
      <c r="STS100" s="20"/>
      <c r="STT100" s="18"/>
      <c r="SUG100" s="20"/>
      <c r="SUH100" s="18"/>
      <c r="SUU100" s="20"/>
      <c r="SUV100" s="18"/>
      <c r="SVI100" s="20"/>
      <c r="SVJ100" s="18"/>
      <c r="SVW100" s="20"/>
      <c r="SVX100" s="18"/>
      <c r="SWK100" s="20"/>
      <c r="SWL100" s="18"/>
      <c r="SWY100" s="20"/>
      <c r="SWZ100" s="18"/>
      <c r="SXM100" s="20"/>
      <c r="SXN100" s="18"/>
      <c r="SYA100" s="20"/>
      <c r="SYB100" s="18"/>
      <c r="SYO100" s="20"/>
      <c r="SYP100" s="18"/>
      <c r="SZC100" s="20"/>
      <c r="SZD100" s="18"/>
      <c r="SZQ100" s="20"/>
      <c r="SZR100" s="18"/>
      <c r="TAE100" s="20"/>
      <c r="TAF100" s="18"/>
      <c r="TAS100" s="20"/>
      <c r="TAT100" s="18"/>
      <c r="TBG100" s="20"/>
      <c r="TBH100" s="18"/>
      <c r="TBU100" s="20"/>
      <c r="TBV100" s="18"/>
      <c r="TCI100" s="20"/>
      <c r="TCJ100" s="18"/>
      <c r="TCW100" s="20"/>
      <c r="TCX100" s="18"/>
      <c r="TDK100" s="20"/>
      <c r="TDL100" s="18"/>
      <c r="TDY100" s="20"/>
      <c r="TDZ100" s="18"/>
      <c r="TEM100" s="20"/>
      <c r="TEN100" s="18"/>
      <c r="TFA100" s="20"/>
      <c r="TFB100" s="18"/>
      <c r="TFO100" s="20"/>
      <c r="TFP100" s="18"/>
      <c r="TGC100" s="20"/>
      <c r="TGD100" s="18"/>
      <c r="TGQ100" s="20"/>
      <c r="TGR100" s="18"/>
      <c r="THE100" s="20"/>
      <c r="THF100" s="18"/>
      <c r="THS100" s="20"/>
      <c r="THT100" s="18"/>
      <c r="TIG100" s="20"/>
      <c r="TIH100" s="18"/>
      <c r="TIU100" s="20"/>
      <c r="TIV100" s="18"/>
      <c r="TJI100" s="20"/>
      <c r="TJJ100" s="18"/>
      <c r="TJW100" s="20"/>
      <c r="TJX100" s="18"/>
      <c r="TKK100" s="20"/>
      <c r="TKL100" s="18"/>
      <c r="TKY100" s="20"/>
      <c r="TKZ100" s="18"/>
      <c r="TLM100" s="20"/>
      <c r="TLN100" s="18"/>
      <c r="TMA100" s="20"/>
      <c r="TMB100" s="18"/>
      <c r="TMO100" s="20"/>
      <c r="TMP100" s="18"/>
      <c r="TNC100" s="20"/>
      <c r="TND100" s="18"/>
      <c r="TNQ100" s="20"/>
      <c r="TNR100" s="18"/>
      <c r="TOE100" s="20"/>
      <c r="TOF100" s="18"/>
      <c r="TOS100" s="20"/>
      <c r="TOT100" s="18"/>
      <c r="TPG100" s="20"/>
      <c r="TPH100" s="18"/>
      <c r="TPU100" s="20"/>
      <c r="TPV100" s="18"/>
      <c r="TQI100" s="20"/>
      <c r="TQJ100" s="18"/>
      <c r="TQW100" s="20"/>
      <c r="TQX100" s="18"/>
      <c r="TRK100" s="20"/>
      <c r="TRL100" s="18"/>
      <c r="TRY100" s="20"/>
      <c r="TRZ100" s="18"/>
      <c r="TSM100" s="20"/>
      <c r="TSN100" s="18"/>
      <c r="TTA100" s="20"/>
      <c r="TTB100" s="18"/>
      <c r="TTO100" s="20"/>
      <c r="TTP100" s="18"/>
      <c r="TUC100" s="20"/>
      <c r="TUD100" s="18"/>
      <c r="TUQ100" s="20"/>
      <c r="TUR100" s="18"/>
      <c r="TVE100" s="20"/>
      <c r="TVF100" s="18"/>
      <c r="TVS100" s="20"/>
      <c r="TVT100" s="18"/>
      <c r="TWG100" s="20"/>
      <c r="TWH100" s="18"/>
      <c r="TWU100" s="20"/>
      <c r="TWV100" s="18"/>
      <c r="TXI100" s="20"/>
      <c r="TXJ100" s="18"/>
      <c r="TXW100" s="20"/>
      <c r="TXX100" s="18"/>
      <c r="TYK100" s="20"/>
      <c r="TYL100" s="18"/>
      <c r="TYY100" s="20"/>
      <c r="TYZ100" s="18"/>
      <c r="TZM100" s="20"/>
      <c r="TZN100" s="18"/>
      <c r="UAA100" s="20"/>
      <c r="UAB100" s="18"/>
      <c r="UAO100" s="20"/>
      <c r="UAP100" s="18"/>
      <c r="UBC100" s="20"/>
      <c r="UBD100" s="18"/>
      <c r="UBQ100" s="20"/>
      <c r="UBR100" s="18"/>
      <c r="UCE100" s="20"/>
      <c r="UCF100" s="18"/>
      <c r="UCS100" s="20"/>
      <c r="UCT100" s="18"/>
      <c r="UDG100" s="20"/>
      <c r="UDH100" s="18"/>
      <c r="UDU100" s="20"/>
      <c r="UDV100" s="18"/>
      <c r="UEI100" s="20"/>
      <c r="UEJ100" s="18"/>
      <c r="UEW100" s="20"/>
      <c r="UEX100" s="18"/>
      <c r="UFK100" s="20"/>
      <c r="UFL100" s="18"/>
      <c r="UFY100" s="20"/>
      <c r="UFZ100" s="18"/>
      <c r="UGM100" s="20"/>
      <c r="UGN100" s="18"/>
      <c r="UHA100" s="20"/>
      <c r="UHB100" s="18"/>
      <c r="UHO100" s="20"/>
      <c r="UHP100" s="18"/>
      <c r="UIC100" s="20"/>
      <c r="UID100" s="18"/>
      <c r="UIQ100" s="20"/>
      <c r="UIR100" s="18"/>
      <c r="UJE100" s="20"/>
      <c r="UJF100" s="18"/>
      <c r="UJS100" s="20"/>
      <c r="UJT100" s="18"/>
      <c r="UKG100" s="20"/>
      <c r="UKH100" s="18"/>
      <c r="UKU100" s="20"/>
      <c r="UKV100" s="18"/>
      <c r="ULI100" s="20"/>
      <c r="ULJ100" s="18"/>
      <c r="ULW100" s="20"/>
      <c r="ULX100" s="18"/>
      <c r="UMK100" s="20"/>
      <c r="UML100" s="18"/>
      <c r="UMY100" s="20"/>
      <c r="UMZ100" s="18"/>
      <c r="UNM100" s="20"/>
      <c r="UNN100" s="18"/>
      <c r="UOA100" s="20"/>
      <c r="UOB100" s="18"/>
      <c r="UOO100" s="20"/>
      <c r="UOP100" s="18"/>
      <c r="UPC100" s="20"/>
      <c r="UPD100" s="18"/>
      <c r="UPQ100" s="20"/>
      <c r="UPR100" s="18"/>
      <c r="UQE100" s="20"/>
      <c r="UQF100" s="18"/>
      <c r="UQS100" s="20"/>
      <c r="UQT100" s="18"/>
      <c r="URG100" s="20"/>
      <c r="URH100" s="18"/>
      <c r="URU100" s="20"/>
      <c r="URV100" s="18"/>
      <c r="USI100" s="20"/>
      <c r="USJ100" s="18"/>
      <c r="USW100" s="20"/>
      <c r="USX100" s="18"/>
      <c r="UTK100" s="20"/>
      <c r="UTL100" s="18"/>
      <c r="UTY100" s="20"/>
      <c r="UTZ100" s="18"/>
      <c r="UUM100" s="20"/>
      <c r="UUN100" s="18"/>
      <c r="UVA100" s="20"/>
      <c r="UVB100" s="18"/>
      <c r="UVO100" s="20"/>
      <c r="UVP100" s="18"/>
      <c r="UWC100" s="20"/>
      <c r="UWD100" s="18"/>
      <c r="UWQ100" s="20"/>
      <c r="UWR100" s="18"/>
      <c r="UXE100" s="20"/>
      <c r="UXF100" s="18"/>
      <c r="UXS100" s="20"/>
      <c r="UXT100" s="18"/>
      <c r="UYG100" s="20"/>
      <c r="UYH100" s="18"/>
      <c r="UYU100" s="20"/>
      <c r="UYV100" s="18"/>
      <c r="UZI100" s="20"/>
      <c r="UZJ100" s="18"/>
      <c r="UZW100" s="20"/>
      <c r="UZX100" s="18"/>
      <c r="VAK100" s="20"/>
      <c r="VAL100" s="18"/>
      <c r="VAY100" s="20"/>
      <c r="VAZ100" s="18"/>
      <c r="VBM100" s="20"/>
      <c r="VBN100" s="18"/>
      <c r="VCA100" s="20"/>
      <c r="VCB100" s="18"/>
      <c r="VCO100" s="20"/>
      <c r="VCP100" s="18"/>
      <c r="VDC100" s="20"/>
      <c r="VDD100" s="18"/>
      <c r="VDQ100" s="20"/>
      <c r="VDR100" s="18"/>
      <c r="VEE100" s="20"/>
      <c r="VEF100" s="18"/>
      <c r="VES100" s="20"/>
      <c r="VET100" s="18"/>
      <c r="VFG100" s="20"/>
      <c r="VFH100" s="18"/>
      <c r="VFU100" s="20"/>
      <c r="VFV100" s="18"/>
      <c r="VGI100" s="20"/>
      <c r="VGJ100" s="18"/>
      <c r="VGW100" s="20"/>
      <c r="VGX100" s="18"/>
      <c r="VHK100" s="20"/>
      <c r="VHL100" s="18"/>
      <c r="VHY100" s="20"/>
      <c r="VHZ100" s="18"/>
      <c r="VIM100" s="20"/>
      <c r="VIN100" s="18"/>
      <c r="VJA100" s="20"/>
      <c r="VJB100" s="18"/>
      <c r="VJO100" s="20"/>
      <c r="VJP100" s="18"/>
      <c r="VKC100" s="20"/>
      <c r="VKD100" s="18"/>
      <c r="VKQ100" s="20"/>
      <c r="VKR100" s="18"/>
      <c r="VLE100" s="20"/>
      <c r="VLF100" s="18"/>
      <c r="VLS100" s="20"/>
      <c r="VLT100" s="18"/>
      <c r="VMG100" s="20"/>
      <c r="VMH100" s="18"/>
      <c r="VMU100" s="20"/>
      <c r="VMV100" s="18"/>
      <c r="VNI100" s="20"/>
      <c r="VNJ100" s="18"/>
      <c r="VNW100" s="20"/>
      <c r="VNX100" s="18"/>
      <c r="VOK100" s="20"/>
      <c r="VOL100" s="18"/>
      <c r="VOY100" s="20"/>
      <c r="VOZ100" s="18"/>
      <c r="VPM100" s="20"/>
      <c r="VPN100" s="18"/>
      <c r="VQA100" s="20"/>
      <c r="VQB100" s="18"/>
      <c r="VQO100" s="20"/>
      <c r="VQP100" s="18"/>
      <c r="VRC100" s="20"/>
      <c r="VRD100" s="18"/>
      <c r="VRQ100" s="20"/>
      <c r="VRR100" s="18"/>
      <c r="VSE100" s="20"/>
      <c r="VSF100" s="18"/>
      <c r="VSS100" s="20"/>
      <c r="VST100" s="18"/>
      <c r="VTG100" s="20"/>
      <c r="VTH100" s="18"/>
      <c r="VTU100" s="20"/>
      <c r="VTV100" s="18"/>
      <c r="VUI100" s="20"/>
      <c r="VUJ100" s="18"/>
      <c r="VUW100" s="20"/>
      <c r="VUX100" s="18"/>
      <c r="VVK100" s="20"/>
      <c r="VVL100" s="18"/>
      <c r="VVY100" s="20"/>
      <c r="VVZ100" s="18"/>
      <c r="VWM100" s="20"/>
      <c r="VWN100" s="18"/>
      <c r="VXA100" s="20"/>
      <c r="VXB100" s="18"/>
      <c r="VXO100" s="20"/>
      <c r="VXP100" s="18"/>
      <c r="VYC100" s="20"/>
      <c r="VYD100" s="18"/>
      <c r="VYQ100" s="20"/>
      <c r="VYR100" s="18"/>
      <c r="VZE100" s="20"/>
      <c r="VZF100" s="18"/>
      <c r="VZS100" s="20"/>
      <c r="VZT100" s="18"/>
      <c r="WAG100" s="20"/>
      <c r="WAH100" s="18"/>
      <c r="WAU100" s="20"/>
      <c r="WAV100" s="18"/>
      <c r="WBI100" s="20"/>
      <c r="WBJ100" s="18"/>
      <c r="WBW100" s="20"/>
      <c r="WBX100" s="18"/>
      <c r="WCK100" s="20"/>
      <c r="WCL100" s="18"/>
      <c r="WCY100" s="20"/>
      <c r="WCZ100" s="18"/>
      <c r="WDM100" s="20"/>
      <c r="WDN100" s="18"/>
      <c r="WEA100" s="20"/>
      <c r="WEB100" s="18"/>
      <c r="WEO100" s="20"/>
      <c r="WEP100" s="18"/>
      <c r="WFC100" s="20"/>
      <c r="WFD100" s="18"/>
      <c r="WFQ100" s="20"/>
      <c r="WFR100" s="18"/>
      <c r="WGE100" s="20"/>
      <c r="WGF100" s="18"/>
      <c r="WGS100" s="20"/>
      <c r="WGT100" s="18"/>
      <c r="WHG100" s="20"/>
      <c r="WHH100" s="18"/>
      <c r="WHU100" s="20"/>
      <c r="WHV100" s="18"/>
      <c r="WII100" s="20"/>
      <c r="WIJ100" s="18"/>
      <c r="WIW100" s="20"/>
      <c r="WIX100" s="18"/>
      <c r="WJK100" s="20"/>
      <c r="WJL100" s="18"/>
      <c r="WJY100" s="20"/>
      <c r="WJZ100" s="18"/>
      <c r="WKM100" s="20"/>
      <c r="WKN100" s="18"/>
      <c r="WLA100" s="20"/>
      <c r="WLB100" s="18"/>
      <c r="WLO100" s="20"/>
      <c r="WLP100" s="18"/>
      <c r="WMC100" s="20"/>
      <c r="WMD100" s="18"/>
      <c r="WMQ100" s="20"/>
      <c r="WMR100" s="18"/>
      <c r="WNE100" s="20"/>
      <c r="WNF100" s="18"/>
      <c r="WNS100" s="20"/>
      <c r="WNT100" s="18"/>
      <c r="WOG100" s="20"/>
      <c r="WOH100" s="18"/>
      <c r="WOU100" s="20"/>
      <c r="WOV100" s="18"/>
      <c r="WPI100" s="20"/>
      <c r="WPJ100" s="18"/>
      <c r="WPW100" s="20"/>
      <c r="WPX100" s="18"/>
      <c r="WQK100" s="20"/>
      <c r="WQL100" s="18"/>
      <c r="WQY100" s="20"/>
      <c r="WQZ100" s="18"/>
      <c r="WRM100" s="20"/>
      <c r="WRN100" s="18"/>
      <c r="WSA100" s="20"/>
      <c r="WSB100" s="18"/>
      <c r="WSO100" s="20"/>
      <c r="WSP100" s="18"/>
      <c r="WTC100" s="20"/>
      <c r="WTD100" s="18"/>
      <c r="WTQ100" s="20"/>
      <c r="WTR100" s="18"/>
      <c r="WUE100" s="20"/>
      <c r="WUF100" s="18"/>
      <c r="WUS100" s="20"/>
      <c r="WUT100" s="18"/>
      <c r="WVG100" s="20"/>
      <c r="WVH100" s="18"/>
      <c r="WVU100" s="20"/>
      <c r="WVV100" s="18"/>
      <c r="WWI100" s="20"/>
      <c r="WWJ100" s="18"/>
      <c r="WWW100" s="20"/>
      <c r="WWX100" s="18"/>
      <c r="WXK100" s="20"/>
      <c r="WXL100" s="18"/>
      <c r="WXY100" s="20"/>
      <c r="WXZ100" s="18"/>
      <c r="WYM100" s="20"/>
      <c r="WYN100" s="18"/>
      <c r="WZA100" s="20"/>
      <c r="WZB100" s="18"/>
      <c r="WZO100" s="20"/>
      <c r="WZP100" s="18"/>
      <c r="XAC100" s="20"/>
      <c r="XAD100" s="18"/>
      <c r="XAQ100" s="20"/>
      <c r="XAR100" s="18"/>
      <c r="XBE100" s="20"/>
      <c r="XBF100" s="18"/>
      <c r="XBS100" s="20"/>
      <c r="XBT100" s="18"/>
      <c r="XCG100" s="20"/>
      <c r="XCH100" s="18"/>
      <c r="XCU100" s="20"/>
      <c r="XCV100" s="18"/>
      <c r="XDI100" s="20"/>
      <c r="XDJ100" s="18"/>
      <c r="XDW100" s="20"/>
      <c r="XDX100" s="18"/>
      <c r="XEK100" s="20"/>
      <c r="XEL100" s="18"/>
      <c r="XEY100" s="20"/>
      <c r="XEZ100" s="18"/>
    </row>
    <row r="101" spans="1:1023 1035:2045 2057:3067 3079:4089 4101:5111 5123:6133 6145:8191 8203:9213 9225:10235 10247:11257 11269:12279 12291:13301 13313:15359 15371:16381" ht="21.5" thickBot="1" x14ac:dyDescent="0.35">
      <c r="A101" s="18" t="s">
        <v>107</v>
      </c>
      <c r="B101" s="41" t="s">
        <v>0</v>
      </c>
      <c r="C101" s="41" t="s">
        <v>1</v>
      </c>
      <c r="D101" s="41" t="s">
        <v>2</v>
      </c>
      <c r="E101" s="41" t="s">
        <v>3</v>
      </c>
      <c r="F101" s="41" t="s">
        <v>4</v>
      </c>
      <c r="G101" s="41" t="s">
        <v>5</v>
      </c>
      <c r="H101" s="41" t="s">
        <v>6</v>
      </c>
      <c r="I101" s="41" t="s">
        <v>7</v>
      </c>
      <c r="J101" s="41" t="s">
        <v>8</v>
      </c>
      <c r="K101" s="41" t="s">
        <v>9</v>
      </c>
      <c r="L101" s="41" t="s">
        <v>10</v>
      </c>
      <c r="M101" s="41" t="s">
        <v>11</v>
      </c>
      <c r="N101" s="42" t="s">
        <v>12</v>
      </c>
    </row>
    <row r="102" spans="1:1023 1035:2045 2057:3067 3079:4089 4101:5111 5123:6133 6145:8191 8203:9213 9225:10235 10247:11257 11269:12279 12291:13301 13313:15359 15371:16381" x14ac:dyDescent="0.45">
      <c r="A102" s="50" t="s">
        <v>126</v>
      </c>
      <c r="B102" s="38">
        <v>0</v>
      </c>
      <c r="C102" s="38">
        <v>0</v>
      </c>
      <c r="D102" s="38">
        <v>0</v>
      </c>
      <c r="E102" s="38">
        <v>0</v>
      </c>
      <c r="F102" s="38">
        <v>0</v>
      </c>
      <c r="G102" s="38">
        <v>0</v>
      </c>
      <c r="H102" s="38">
        <v>0</v>
      </c>
      <c r="I102" s="38">
        <v>0</v>
      </c>
      <c r="J102" s="38">
        <v>0</v>
      </c>
      <c r="K102" s="38">
        <v>0</v>
      </c>
      <c r="L102" s="38">
        <v>0</v>
      </c>
      <c r="M102" s="38">
        <v>0</v>
      </c>
      <c r="N102" s="88">
        <f>SUM('Buget personal'!$B102:$M102)</f>
        <v>0</v>
      </c>
    </row>
    <row r="103" spans="1:1023 1035:2045 2057:3067 3079:4089 4101:5111 5123:6133 6145:8191 8203:9213 9225:10235 10247:11257 11269:12279 12291:13301 13313:15359 15371:16381" ht="19" thickBot="1" x14ac:dyDescent="0.5">
      <c r="A103" s="51" t="s">
        <v>100</v>
      </c>
      <c r="B103" s="38">
        <v>0</v>
      </c>
      <c r="C103" s="38">
        <v>0</v>
      </c>
      <c r="D103" s="38">
        <v>0</v>
      </c>
      <c r="E103" s="38">
        <v>0</v>
      </c>
      <c r="F103" s="38">
        <v>0</v>
      </c>
      <c r="G103" s="38">
        <v>0</v>
      </c>
      <c r="H103" s="38">
        <v>0</v>
      </c>
      <c r="I103" s="38">
        <v>0</v>
      </c>
      <c r="J103" s="38">
        <v>0</v>
      </c>
      <c r="K103" s="38">
        <v>0</v>
      </c>
      <c r="L103" s="38">
        <v>0</v>
      </c>
      <c r="M103" s="38">
        <v>0</v>
      </c>
      <c r="N103" s="89">
        <f>SUM('Buget personal'!$B103:$M103)</f>
        <v>0</v>
      </c>
    </row>
    <row r="104" spans="1:1023 1035:2045 2057:3067 3079:4089 4101:5111 5123:6133 6145:8191 8203:9213 9225:10235 10247:11257 11269:12279 12291:13301 13313:15359 15371:16381" s="84" customFormat="1" ht="23.5" x14ac:dyDescent="0.3">
      <c r="A104" s="33" t="s">
        <v>109</v>
      </c>
      <c r="B104" s="84">
        <f>SUBTOTAL(109,Table14[Ian])</f>
        <v>0</v>
      </c>
      <c r="C104" s="84">
        <f>SUBTOTAL(109,Table14[Feb])</f>
        <v>0</v>
      </c>
      <c r="D104" s="84">
        <f>SUBTOTAL(109,Table14[Martie])</f>
        <v>0</v>
      </c>
      <c r="E104" s="84">
        <f>SUBTOTAL(109,Table14[Aprilie])</f>
        <v>0</v>
      </c>
      <c r="F104" s="84">
        <f>SUBTOTAL(109,Table14[Mai])</f>
        <v>0</v>
      </c>
      <c r="G104" s="84">
        <f>SUBTOTAL(109,Table14[Iunie])</f>
        <v>0</v>
      </c>
      <c r="H104" s="84">
        <f>SUBTOTAL(109,Table14[Iulie])</f>
        <v>0</v>
      </c>
      <c r="I104" s="84">
        <f>SUBTOTAL(109,Table14[Aug])</f>
        <v>0</v>
      </c>
      <c r="J104" s="84">
        <f>SUBTOTAL(109,Table14[Sept])</f>
        <v>0</v>
      </c>
      <c r="K104" s="84">
        <f>SUBTOTAL(109,Table14[Oct])</f>
        <v>0</v>
      </c>
      <c r="L104" s="84">
        <f>SUBTOTAL(109,Table14[Nov])</f>
        <v>0</v>
      </c>
      <c r="M104" s="84">
        <f>SUBTOTAL(109,Table14[Dec])</f>
        <v>0</v>
      </c>
      <c r="N104" s="85">
        <f>SUBTOTAL(109,Table14[An])</f>
        <v>0</v>
      </c>
      <c r="O104" s="24"/>
      <c r="P104" s="24"/>
      <c r="Q104" s="24"/>
      <c r="R104" s="24"/>
      <c r="AC104" s="33"/>
      <c r="AQ104" s="33"/>
      <c r="BE104" s="33"/>
      <c r="BS104" s="33"/>
      <c r="CG104" s="33"/>
      <c r="CU104" s="33"/>
      <c r="DI104" s="33"/>
      <c r="DW104" s="33"/>
      <c r="EK104" s="33"/>
      <c r="EY104" s="33"/>
      <c r="FM104" s="33"/>
      <c r="GA104" s="33"/>
      <c r="GO104" s="33"/>
      <c r="HC104" s="33"/>
      <c r="HQ104" s="33"/>
      <c r="IE104" s="33"/>
      <c r="IS104" s="33"/>
      <c r="JG104" s="33"/>
      <c r="JU104" s="33"/>
      <c r="KI104" s="33"/>
      <c r="KW104" s="33"/>
      <c r="LK104" s="33"/>
      <c r="LY104" s="33"/>
      <c r="MM104" s="33"/>
      <c r="NA104" s="33"/>
      <c r="NO104" s="33"/>
      <c r="OC104" s="33"/>
      <c r="OQ104" s="33"/>
      <c r="PE104" s="33"/>
      <c r="PS104" s="33"/>
      <c r="QG104" s="33"/>
      <c r="QU104" s="33"/>
      <c r="RI104" s="33"/>
      <c r="RW104" s="33"/>
      <c r="SK104" s="33"/>
      <c r="SY104" s="33"/>
      <c r="TM104" s="33"/>
      <c r="UA104" s="33"/>
      <c r="UO104" s="33"/>
      <c r="VC104" s="33"/>
      <c r="VQ104" s="33"/>
      <c r="WE104" s="33"/>
      <c r="WS104" s="33"/>
      <c r="XG104" s="33"/>
      <c r="XU104" s="33"/>
      <c r="YI104" s="33"/>
      <c r="YW104" s="33"/>
      <c r="ZK104" s="33"/>
      <c r="ZY104" s="33"/>
      <c r="AAM104" s="33"/>
      <c r="ABA104" s="33"/>
      <c r="ABO104" s="33"/>
      <c r="ACC104" s="33"/>
      <c r="ACQ104" s="33"/>
      <c r="ADE104" s="33"/>
      <c r="ADS104" s="33"/>
      <c r="AEG104" s="33"/>
      <c r="AEU104" s="33"/>
      <c r="AFI104" s="33"/>
      <c r="AFW104" s="33"/>
      <c r="AGK104" s="33"/>
      <c r="AGY104" s="33"/>
      <c r="AHM104" s="33"/>
      <c r="AIA104" s="33"/>
      <c r="AIO104" s="33"/>
      <c r="AJC104" s="33"/>
      <c r="AJQ104" s="33"/>
      <c r="AKE104" s="33"/>
      <c r="AKS104" s="33"/>
      <c r="ALG104" s="33"/>
      <c r="ALU104" s="33"/>
      <c r="AMI104" s="33"/>
      <c r="AMW104" s="33"/>
      <c r="ANK104" s="33"/>
      <c r="ANY104" s="33"/>
      <c r="AOM104" s="33"/>
      <c r="APA104" s="33"/>
      <c r="APO104" s="33"/>
      <c r="AQC104" s="33"/>
      <c r="AQQ104" s="33"/>
      <c r="ARE104" s="33"/>
      <c r="ARS104" s="33"/>
      <c r="ASG104" s="33"/>
      <c r="ASU104" s="33"/>
      <c r="ATI104" s="33"/>
      <c r="ATW104" s="33"/>
      <c r="AUK104" s="33"/>
      <c r="AUY104" s="33"/>
      <c r="AVM104" s="33"/>
      <c r="AWA104" s="33"/>
      <c r="AWO104" s="33"/>
      <c r="AXC104" s="33"/>
      <c r="AXQ104" s="33"/>
      <c r="AYE104" s="33"/>
      <c r="AYS104" s="33"/>
      <c r="AZG104" s="33"/>
      <c r="AZU104" s="33"/>
      <c r="BAI104" s="33"/>
      <c r="BAW104" s="33"/>
      <c r="BBK104" s="33"/>
      <c r="BBY104" s="33"/>
      <c r="BCM104" s="33"/>
      <c r="BDA104" s="33"/>
      <c r="BDO104" s="33"/>
      <c r="BEC104" s="33"/>
      <c r="BEQ104" s="33"/>
      <c r="BFE104" s="33"/>
      <c r="BFS104" s="33"/>
      <c r="BGG104" s="33"/>
      <c r="BGU104" s="33"/>
      <c r="BHI104" s="33"/>
      <c r="BHW104" s="33"/>
      <c r="BIK104" s="33"/>
      <c r="BIY104" s="33"/>
      <c r="BJM104" s="33"/>
      <c r="BKA104" s="33"/>
      <c r="BKO104" s="33"/>
      <c r="BLC104" s="33"/>
      <c r="BLQ104" s="33"/>
      <c r="BME104" s="33"/>
      <c r="BMS104" s="33"/>
      <c r="BNG104" s="33"/>
      <c r="BNU104" s="33"/>
      <c r="BOI104" s="33"/>
      <c r="BOW104" s="33"/>
      <c r="BPK104" s="33"/>
      <c r="BPY104" s="33"/>
      <c r="BQM104" s="33"/>
      <c r="BRA104" s="33"/>
      <c r="BRO104" s="33"/>
      <c r="BSC104" s="33"/>
      <c r="BSQ104" s="33"/>
      <c r="BTE104" s="33"/>
      <c r="BTS104" s="33"/>
      <c r="BUG104" s="33"/>
      <c r="BUU104" s="33"/>
      <c r="BVI104" s="33"/>
      <c r="BVW104" s="33"/>
      <c r="BWK104" s="33"/>
      <c r="BWY104" s="33"/>
      <c r="BXM104" s="33"/>
      <c r="BYA104" s="33"/>
      <c r="BYO104" s="33"/>
      <c r="BZC104" s="33"/>
      <c r="BZQ104" s="33"/>
      <c r="CAE104" s="33"/>
      <c r="CAS104" s="33"/>
      <c r="CBG104" s="33"/>
      <c r="CBU104" s="33"/>
      <c r="CCI104" s="33"/>
      <c r="CCW104" s="33"/>
      <c r="CDK104" s="33"/>
      <c r="CDY104" s="33"/>
      <c r="CEM104" s="33"/>
      <c r="CFA104" s="33"/>
      <c r="CFO104" s="33"/>
      <c r="CGC104" s="33"/>
      <c r="CGQ104" s="33"/>
      <c r="CHE104" s="33"/>
      <c r="CHS104" s="33"/>
      <c r="CIG104" s="33"/>
      <c r="CIU104" s="33"/>
      <c r="CJI104" s="33"/>
      <c r="CJW104" s="33"/>
      <c r="CKK104" s="33"/>
      <c r="CKY104" s="33"/>
      <c r="CLM104" s="33"/>
      <c r="CMA104" s="33"/>
      <c r="CMO104" s="33"/>
      <c r="CNC104" s="33"/>
      <c r="CNQ104" s="33"/>
      <c r="COE104" s="33"/>
      <c r="COS104" s="33"/>
      <c r="CPG104" s="33"/>
      <c r="CPU104" s="33"/>
      <c r="CQI104" s="33"/>
      <c r="CQW104" s="33"/>
      <c r="CRK104" s="33"/>
      <c r="CRY104" s="33"/>
      <c r="CSM104" s="33"/>
      <c r="CTA104" s="33"/>
      <c r="CTO104" s="33"/>
      <c r="CUC104" s="33"/>
      <c r="CUQ104" s="33"/>
      <c r="CVE104" s="33"/>
      <c r="CVS104" s="33"/>
      <c r="CWG104" s="33"/>
      <c r="CWU104" s="33"/>
      <c r="CXI104" s="33"/>
      <c r="CXW104" s="33"/>
      <c r="CYK104" s="33"/>
      <c r="CYY104" s="33"/>
      <c r="CZM104" s="33"/>
      <c r="DAA104" s="33"/>
      <c r="DAO104" s="33"/>
      <c r="DBC104" s="33"/>
      <c r="DBQ104" s="33"/>
      <c r="DCE104" s="33"/>
      <c r="DCS104" s="33"/>
      <c r="DDG104" s="33"/>
      <c r="DDU104" s="33"/>
      <c r="DEI104" s="33"/>
      <c r="DEW104" s="33"/>
      <c r="DFK104" s="33"/>
      <c r="DFY104" s="33"/>
      <c r="DGM104" s="33"/>
      <c r="DHA104" s="33"/>
      <c r="DHO104" s="33"/>
      <c r="DIC104" s="33"/>
      <c r="DIQ104" s="33"/>
      <c r="DJE104" s="33"/>
      <c r="DJS104" s="33"/>
      <c r="DKG104" s="33"/>
      <c r="DKU104" s="33"/>
      <c r="DLI104" s="33"/>
      <c r="DLW104" s="33"/>
      <c r="DMK104" s="33"/>
      <c r="DMY104" s="33"/>
      <c r="DNM104" s="33"/>
      <c r="DOA104" s="33"/>
      <c r="DOO104" s="33"/>
      <c r="DPC104" s="33"/>
      <c r="DPQ104" s="33"/>
      <c r="DQE104" s="33"/>
      <c r="DQS104" s="33"/>
      <c r="DRG104" s="33"/>
      <c r="DRU104" s="33"/>
      <c r="DSI104" s="33"/>
      <c r="DSW104" s="33"/>
      <c r="DTK104" s="33"/>
      <c r="DTY104" s="33"/>
      <c r="DUM104" s="33"/>
      <c r="DVA104" s="33"/>
      <c r="DVO104" s="33"/>
      <c r="DWC104" s="33"/>
      <c r="DWQ104" s="33"/>
      <c r="DXE104" s="33"/>
      <c r="DXS104" s="33"/>
      <c r="DYG104" s="33"/>
      <c r="DYU104" s="33"/>
      <c r="DZI104" s="33"/>
      <c r="DZW104" s="33"/>
      <c r="EAK104" s="33"/>
      <c r="EAY104" s="33"/>
      <c r="EBM104" s="33"/>
      <c r="ECA104" s="33"/>
      <c r="ECO104" s="33"/>
      <c r="EDC104" s="33"/>
      <c r="EDQ104" s="33"/>
      <c r="EEE104" s="33"/>
      <c r="EES104" s="33"/>
      <c r="EFG104" s="33"/>
      <c r="EFU104" s="33"/>
      <c r="EGI104" s="33"/>
      <c r="EGW104" s="33"/>
      <c r="EHK104" s="33"/>
      <c r="EHY104" s="33"/>
      <c r="EIM104" s="33"/>
      <c r="EJA104" s="33"/>
      <c r="EJO104" s="33"/>
      <c r="EKC104" s="33"/>
      <c r="EKQ104" s="33"/>
      <c r="ELE104" s="33"/>
      <c r="ELS104" s="33"/>
      <c r="EMG104" s="33"/>
      <c r="EMU104" s="33"/>
      <c r="ENI104" s="33"/>
      <c r="ENW104" s="33"/>
      <c r="EOK104" s="33"/>
      <c r="EOY104" s="33"/>
      <c r="EPM104" s="33"/>
      <c r="EQA104" s="33"/>
      <c r="EQO104" s="33"/>
      <c r="ERC104" s="33"/>
      <c r="ERQ104" s="33"/>
      <c r="ESE104" s="33"/>
      <c r="ESS104" s="33"/>
      <c r="ETG104" s="33"/>
      <c r="ETU104" s="33"/>
      <c r="EUI104" s="33"/>
      <c r="EUW104" s="33"/>
      <c r="EVK104" s="33"/>
      <c r="EVY104" s="33"/>
      <c r="EWM104" s="33"/>
      <c r="EXA104" s="33"/>
      <c r="EXO104" s="33"/>
      <c r="EYC104" s="33"/>
      <c r="EYQ104" s="33"/>
      <c r="EZE104" s="33"/>
      <c r="EZS104" s="33"/>
      <c r="FAG104" s="33"/>
      <c r="FAU104" s="33"/>
      <c r="FBI104" s="33"/>
      <c r="FBW104" s="33"/>
      <c r="FCK104" s="33"/>
      <c r="FCY104" s="33"/>
      <c r="FDM104" s="33"/>
      <c r="FEA104" s="33"/>
      <c r="FEO104" s="33"/>
      <c r="FFC104" s="33"/>
      <c r="FFQ104" s="33"/>
      <c r="FGE104" s="33"/>
      <c r="FGS104" s="33"/>
      <c r="FHG104" s="33"/>
      <c r="FHU104" s="33"/>
      <c r="FII104" s="33"/>
      <c r="FIW104" s="33"/>
      <c r="FJK104" s="33"/>
      <c r="FJY104" s="33"/>
      <c r="FKM104" s="33"/>
      <c r="FLA104" s="33"/>
      <c r="FLO104" s="33"/>
      <c r="FMC104" s="33"/>
      <c r="FMQ104" s="33"/>
      <c r="FNE104" s="33"/>
      <c r="FNS104" s="33"/>
      <c r="FOG104" s="33"/>
      <c r="FOU104" s="33"/>
      <c r="FPI104" s="33"/>
      <c r="FPW104" s="33"/>
      <c r="FQK104" s="33"/>
      <c r="FQY104" s="33"/>
      <c r="FRM104" s="33"/>
      <c r="FSA104" s="33"/>
      <c r="FSO104" s="33"/>
      <c r="FTC104" s="33"/>
      <c r="FTQ104" s="33"/>
      <c r="FUE104" s="33"/>
      <c r="FUS104" s="33"/>
      <c r="FVG104" s="33"/>
      <c r="FVU104" s="33"/>
      <c r="FWI104" s="33"/>
      <c r="FWW104" s="33"/>
      <c r="FXK104" s="33"/>
      <c r="FXY104" s="33"/>
      <c r="FYM104" s="33"/>
      <c r="FZA104" s="33"/>
      <c r="FZO104" s="33"/>
      <c r="GAC104" s="33"/>
      <c r="GAQ104" s="33"/>
      <c r="GBE104" s="33"/>
      <c r="GBS104" s="33"/>
      <c r="GCG104" s="33"/>
      <c r="GCU104" s="33"/>
      <c r="GDI104" s="33"/>
      <c r="GDW104" s="33"/>
      <c r="GEK104" s="33"/>
      <c r="GEY104" s="33"/>
      <c r="GFM104" s="33"/>
      <c r="GGA104" s="33"/>
      <c r="GGO104" s="33"/>
      <c r="GHC104" s="33"/>
      <c r="GHQ104" s="33"/>
      <c r="GIE104" s="33"/>
      <c r="GIS104" s="33"/>
      <c r="GJG104" s="33"/>
      <c r="GJU104" s="33"/>
      <c r="GKI104" s="33"/>
      <c r="GKW104" s="33"/>
      <c r="GLK104" s="33"/>
      <c r="GLY104" s="33"/>
      <c r="GMM104" s="33"/>
      <c r="GNA104" s="33"/>
      <c r="GNO104" s="33"/>
      <c r="GOC104" s="33"/>
      <c r="GOQ104" s="33"/>
      <c r="GPE104" s="33"/>
      <c r="GPS104" s="33"/>
      <c r="GQG104" s="33"/>
      <c r="GQU104" s="33"/>
      <c r="GRI104" s="33"/>
      <c r="GRW104" s="33"/>
      <c r="GSK104" s="33"/>
      <c r="GSY104" s="33"/>
      <c r="GTM104" s="33"/>
      <c r="GUA104" s="33"/>
      <c r="GUO104" s="33"/>
      <c r="GVC104" s="33"/>
      <c r="GVQ104" s="33"/>
      <c r="GWE104" s="33"/>
      <c r="GWS104" s="33"/>
      <c r="GXG104" s="33"/>
      <c r="GXU104" s="33"/>
      <c r="GYI104" s="33"/>
      <c r="GYW104" s="33"/>
      <c r="GZK104" s="33"/>
      <c r="GZY104" s="33"/>
      <c r="HAM104" s="33"/>
      <c r="HBA104" s="33"/>
      <c r="HBO104" s="33"/>
      <c r="HCC104" s="33"/>
      <c r="HCQ104" s="33"/>
      <c r="HDE104" s="33"/>
      <c r="HDS104" s="33"/>
      <c r="HEG104" s="33"/>
      <c r="HEU104" s="33"/>
      <c r="HFI104" s="33"/>
      <c r="HFW104" s="33"/>
      <c r="HGK104" s="33"/>
      <c r="HGY104" s="33"/>
      <c r="HHM104" s="33"/>
      <c r="HIA104" s="33"/>
      <c r="HIO104" s="33"/>
      <c r="HJC104" s="33"/>
      <c r="HJQ104" s="33"/>
      <c r="HKE104" s="33"/>
      <c r="HKS104" s="33"/>
      <c r="HLG104" s="33"/>
      <c r="HLU104" s="33"/>
      <c r="HMI104" s="33"/>
      <c r="HMW104" s="33"/>
      <c r="HNK104" s="33"/>
      <c r="HNY104" s="33"/>
      <c r="HOM104" s="33"/>
      <c r="HPA104" s="33"/>
      <c r="HPO104" s="33"/>
      <c r="HQC104" s="33"/>
      <c r="HQQ104" s="33"/>
      <c r="HRE104" s="33"/>
      <c r="HRS104" s="33"/>
      <c r="HSG104" s="33"/>
      <c r="HSU104" s="33"/>
      <c r="HTI104" s="33"/>
      <c r="HTW104" s="33"/>
      <c r="HUK104" s="33"/>
      <c r="HUY104" s="33"/>
      <c r="HVM104" s="33"/>
      <c r="HWA104" s="33"/>
      <c r="HWO104" s="33"/>
      <c r="HXC104" s="33"/>
      <c r="HXQ104" s="33"/>
      <c r="HYE104" s="33"/>
      <c r="HYS104" s="33"/>
      <c r="HZG104" s="33"/>
      <c r="HZU104" s="33"/>
      <c r="IAI104" s="33"/>
      <c r="IAW104" s="33"/>
      <c r="IBK104" s="33"/>
      <c r="IBY104" s="33"/>
      <c r="ICM104" s="33"/>
      <c r="IDA104" s="33"/>
      <c r="IDO104" s="33"/>
      <c r="IEC104" s="33"/>
      <c r="IEQ104" s="33"/>
      <c r="IFE104" s="33"/>
      <c r="IFS104" s="33"/>
      <c r="IGG104" s="33"/>
      <c r="IGU104" s="33"/>
      <c r="IHI104" s="33"/>
      <c r="IHW104" s="33"/>
      <c r="IIK104" s="33"/>
      <c r="IIY104" s="33"/>
      <c r="IJM104" s="33"/>
      <c r="IKA104" s="33"/>
      <c r="IKO104" s="33"/>
      <c r="ILC104" s="33"/>
      <c r="ILQ104" s="33"/>
      <c r="IME104" s="33"/>
      <c r="IMS104" s="33"/>
      <c r="ING104" s="33"/>
      <c r="INU104" s="33"/>
      <c r="IOI104" s="33"/>
      <c r="IOW104" s="33"/>
      <c r="IPK104" s="33"/>
      <c r="IPY104" s="33"/>
      <c r="IQM104" s="33"/>
      <c r="IRA104" s="33"/>
      <c r="IRO104" s="33"/>
      <c r="ISC104" s="33"/>
      <c r="ISQ104" s="33"/>
      <c r="ITE104" s="33"/>
      <c r="ITS104" s="33"/>
      <c r="IUG104" s="33"/>
      <c r="IUU104" s="33"/>
      <c r="IVI104" s="33"/>
      <c r="IVW104" s="33"/>
      <c r="IWK104" s="33"/>
      <c r="IWY104" s="33"/>
      <c r="IXM104" s="33"/>
      <c r="IYA104" s="33"/>
      <c r="IYO104" s="33"/>
      <c r="IZC104" s="33"/>
      <c r="IZQ104" s="33"/>
      <c r="JAE104" s="33"/>
      <c r="JAS104" s="33"/>
      <c r="JBG104" s="33"/>
      <c r="JBU104" s="33"/>
      <c r="JCI104" s="33"/>
      <c r="JCW104" s="33"/>
      <c r="JDK104" s="33"/>
      <c r="JDY104" s="33"/>
      <c r="JEM104" s="33"/>
      <c r="JFA104" s="33"/>
      <c r="JFO104" s="33"/>
      <c r="JGC104" s="33"/>
      <c r="JGQ104" s="33"/>
      <c r="JHE104" s="33"/>
      <c r="JHS104" s="33"/>
      <c r="JIG104" s="33"/>
      <c r="JIU104" s="33"/>
      <c r="JJI104" s="33"/>
      <c r="JJW104" s="33"/>
      <c r="JKK104" s="33"/>
      <c r="JKY104" s="33"/>
      <c r="JLM104" s="33"/>
      <c r="JMA104" s="33"/>
      <c r="JMO104" s="33"/>
      <c r="JNC104" s="33"/>
      <c r="JNQ104" s="33"/>
      <c r="JOE104" s="33"/>
      <c r="JOS104" s="33"/>
      <c r="JPG104" s="33"/>
      <c r="JPU104" s="33"/>
      <c r="JQI104" s="33"/>
      <c r="JQW104" s="33"/>
      <c r="JRK104" s="33"/>
      <c r="JRY104" s="33"/>
      <c r="JSM104" s="33"/>
      <c r="JTA104" s="33"/>
      <c r="JTO104" s="33"/>
      <c r="JUC104" s="33"/>
      <c r="JUQ104" s="33"/>
      <c r="JVE104" s="33"/>
      <c r="JVS104" s="33"/>
      <c r="JWG104" s="33"/>
      <c r="JWU104" s="33"/>
      <c r="JXI104" s="33"/>
      <c r="JXW104" s="33"/>
      <c r="JYK104" s="33"/>
      <c r="JYY104" s="33"/>
      <c r="JZM104" s="33"/>
      <c r="KAA104" s="33"/>
      <c r="KAO104" s="33"/>
      <c r="KBC104" s="33"/>
      <c r="KBQ104" s="33"/>
      <c r="KCE104" s="33"/>
      <c r="KCS104" s="33"/>
      <c r="KDG104" s="33"/>
      <c r="KDU104" s="33"/>
      <c r="KEI104" s="33"/>
      <c r="KEW104" s="33"/>
      <c r="KFK104" s="33"/>
      <c r="KFY104" s="33"/>
      <c r="KGM104" s="33"/>
      <c r="KHA104" s="33"/>
      <c r="KHO104" s="33"/>
      <c r="KIC104" s="33"/>
      <c r="KIQ104" s="33"/>
      <c r="KJE104" s="33"/>
      <c r="KJS104" s="33"/>
      <c r="KKG104" s="33"/>
      <c r="KKU104" s="33"/>
      <c r="KLI104" s="33"/>
      <c r="KLW104" s="33"/>
      <c r="KMK104" s="33"/>
      <c r="KMY104" s="33"/>
      <c r="KNM104" s="33"/>
      <c r="KOA104" s="33"/>
      <c r="KOO104" s="33"/>
      <c r="KPC104" s="33"/>
      <c r="KPQ104" s="33"/>
      <c r="KQE104" s="33"/>
      <c r="KQS104" s="33"/>
      <c r="KRG104" s="33"/>
      <c r="KRU104" s="33"/>
      <c r="KSI104" s="33"/>
      <c r="KSW104" s="33"/>
      <c r="KTK104" s="33"/>
      <c r="KTY104" s="33"/>
      <c r="KUM104" s="33"/>
      <c r="KVA104" s="33"/>
      <c r="KVO104" s="33"/>
      <c r="KWC104" s="33"/>
      <c r="KWQ104" s="33"/>
      <c r="KXE104" s="33"/>
      <c r="KXS104" s="33"/>
      <c r="KYG104" s="33"/>
      <c r="KYU104" s="33"/>
      <c r="KZI104" s="33"/>
      <c r="KZW104" s="33"/>
      <c r="LAK104" s="33"/>
      <c r="LAY104" s="33"/>
      <c r="LBM104" s="33"/>
      <c r="LCA104" s="33"/>
      <c r="LCO104" s="33"/>
      <c r="LDC104" s="33"/>
      <c r="LDQ104" s="33"/>
      <c r="LEE104" s="33"/>
      <c r="LES104" s="33"/>
      <c r="LFG104" s="33"/>
      <c r="LFU104" s="33"/>
      <c r="LGI104" s="33"/>
      <c r="LGW104" s="33"/>
      <c r="LHK104" s="33"/>
      <c r="LHY104" s="33"/>
      <c r="LIM104" s="33"/>
      <c r="LJA104" s="33"/>
      <c r="LJO104" s="33"/>
      <c r="LKC104" s="33"/>
      <c r="LKQ104" s="33"/>
      <c r="LLE104" s="33"/>
      <c r="LLS104" s="33"/>
      <c r="LMG104" s="33"/>
      <c r="LMU104" s="33"/>
      <c r="LNI104" s="33"/>
      <c r="LNW104" s="33"/>
      <c r="LOK104" s="33"/>
      <c r="LOY104" s="33"/>
      <c r="LPM104" s="33"/>
      <c r="LQA104" s="33"/>
      <c r="LQO104" s="33"/>
      <c r="LRC104" s="33"/>
      <c r="LRQ104" s="33"/>
      <c r="LSE104" s="33"/>
      <c r="LSS104" s="33"/>
      <c r="LTG104" s="33"/>
      <c r="LTU104" s="33"/>
      <c r="LUI104" s="33"/>
      <c r="LUW104" s="33"/>
      <c r="LVK104" s="33"/>
      <c r="LVY104" s="33"/>
      <c r="LWM104" s="33"/>
      <c r="LXA104" s="33"/>
      <c r="LXO104" s="33"/>
      <c r="LYC104" s="33"/>
      <c r="LYQ104" s="33"/>
      <c r="LZE104" s="33"/>
      <c r="LZS104" s="33"/>
      <c r="MAG104" s="33"/>
      <c r="MAU104" s="33"/>
      <c r="MBI104" s="33"/>
      <c r="MBW104" s="33"/>
      <c r="MCK104" s="33"/>
      <c r="MCY104" s="33"/>
      <c r="MDM104" s="33"/>
      <c r="MEA104" s="33"/>
      <c r="MEO104" s="33"/>
      <c r="MFC104" s="33"/>
      <c r="MFQ104" s="33"/>
      <c r="MGE104" s="33"/>
      <c r="MGS104" s="33"/>
      <c r="MHG104" s="33"/>
      <c r="MHU104" s="33"/>
      <c r="MII104" s="33"/>
      <c r="MIW104" s="33"/>
      <c r="MJK104" s="33"/>
      <c r="MJY104" s="33"/>
      <c r="MKM104" s="33"/>
      <c r="MLA104" s="33"/>
      <c r="MLO104" s="33"/>
      <c r="MMC104" s="33"/>
      <c r="MMQ104" s="33"/>
      <c r="MNE104" s="33"/>
      <c r="MNS104" s="33"/>
      <c r="MOG104" s="33"/>
      <c r="MOU104" s="33"/>
      <c r="MPI104" s="33"/>
      <c r="MPW104" s="33"/>
      <c r="MQK104" s="33"/>
      <c r="MQY104" s="33"/>
      <c r="MRM104" s="33"/>
      <c r="MSA104" s="33"/>
      <c r="MSO104" s="33"/>
      <c r="MTC104" s="33"/>
      <c r="MTQ104" s="33"/>
      <c r="MUE104" s="33"/>
      <c r="MUS104" s="33"/>
      <c r="MVG104" s="33"/>
      <c r="MVU104" s="33"/>
      <c r="MWI104" s="33"/>
      <c r="MWW104" s="33"/>
      <c r="MXK104" s="33"/>
      <c r="MXY104" s="33"/>
      <c r="MYM104" s="33"/>
      <c r="MZA104" s="33"/>
      <c r="MZO104" s="33"/>
      <c r="NAC104" s="33"/>
      <c r="NAQ104" s="33"/>
      <c r="NBE104" s="33"/>
      <c r="NBS104" s="33"/>
      <c r="NCG104" s="33"/>
      <c r="NCU104" s="33"/>
      <c r="NDI104" s="33"/>
      <c r="NDW104" s="33"/>
      <c r="NEK104" s="33"/>
      <c r="NEY104" s="33"/>
      <c r="NFM104" s="33"/>
      <c r="NGA104" s="33"/>
      <c r="NGO104" s="33"/>
      <c r="NHC104" s="33"/>
      <c r="NHQ104" s="33"/>
      <c r="NIE104" s="33"/>
      <c r="NIS104" s="33"/>
      <c r="NJG104" s="33"/>
      <c r="NJU104" s="33"/>
      <c r="NKI104" s="33"/>
      <c r="NKW104" s="33"/>
      <c r="NLK104" s="33"/>
      <c r="NLY104" s="33"/>
      <c r="NMM104" s="33"/>
      <c r="NNA104" s="33"/>
      <c r="NNO104" s="33"/>
      <c r="NOC104" s="33"/>
      <c r="NOQ104" s="33"/>
      <c r="NPE104" s="33"/>
      <c r="NPS104" s="33"/>
      <c r="NQG104" s="33"/>
      <c r="NQU104" s="33"/>
      <c r="NRI104" s="33"/>
      <c r="NRW104" s="33"/>
      <c r="NSK104" s="33"/>
      <c r="NSY104" s="33"/>
      <c r="NTM104" s="33"/>
      <c r="NUA104" s="33"/>
      <c r="NUO104" s="33"/>
      <c r="NVC104" s="33"/>
      <c r="NVQ104" s="33"/>
      <c r="NWE104" s="33"/>
      <c r="NWS104" s="33"/>
      <c r="NXG104" s="33"/>
      <c r="NXU104" s="33"/>
      <c r="NYI104" s="33"/>
      <c r="NYW104" s="33"/>
      <c r="NZK104" s="33"/>
      <c r="NZY104" s="33"/>
      <c r="OAM104" s="33"/>
      <c r="OBA104" s="33"/>
      <c r="OBO104" s="33"/>
      <c r="OCC104" s="33"/>
      <c r="OCQ104" s="33"/>
      <c r="ODE104" s="33"/>
      <c r="ODS104" s="33"/>
      <c r="OEG104" s="33"/>
      <c r="OEU104" s="33"/>
      <c r="OFI104" s="33"/>
      <c r="OFW104" s="33"/>
      <c r="OGK104" s="33"/>
      <c r="OGY104" s="33"/>
      <c r="OHM104" s="33"/>
      <c r="OIA104" s="33"/>
      <c r="OIO104" s="33"/>
      <c r="OJC104" s="33"/>
      <c r="OJQ104" s="33"/>
      <c r="OKE104" s="33"/>
      <c r="OKS104" s="33"/>
      <c r="OLG104" s="33"/>
      <c r="OLU104" s="33"/>
      <c r="OMI104" s="33"/>
      <c r="OMW104" s="33"/>
      <c r="ONK104" s="33"/>
      <c r="ONY104" s="33"/>
      <c r="OOM104" s="33"/>
      <c r="OPA104" s="33"/>
      <c r="OPO104" s="33"/>
      <c r="OQC104" s="33"/>
      <c r="OQQ104" s="33"/>
      <c r="ORE104" s="33"/>
      <c r="ORS104" s="33"/>
      <c r="OSG104" s="33"/>
      <c r="OSU104" s="33"/>
      <c r="OTI104" s="33"/>
      <c r="OTW104" s="33"/>
      <c r="OUK104" s="33"/>
      <c r="OUY104" s="33"/>
      <c r="OVM104" s="33"/>
      <c r="OWA104" s="33"/>
      <c r="OWO104" s="33"/>
      <c r="OXC104" s="33"/>
      <c r="OXQ104" s="33"/>
      <c r="OYE104" s="33"/>
      <c r="OYS104" s="33"/>
      <c r="OZG104" s="33"/>
      <c r="OZU104" s="33"/>
      <c r="PAI104" s="33"/>
      <c r="PAW104" s="33"/>
      <c r="PBK104" s="33"/>
      <c r="PBY104" s="33"/>
      <c r="PCM104" s="33"/>
      <c r="PDA104" s="33"/>
      <c r="PDO104" s="33"/>
      <c r="PEC104" s="33"/>
      <c r="PEQ104" s="33"/>
      <c r="PFE104" s="33"/>
      <c r="PFS104" s="33"/>
      <c r="PGG104" s="33"/>
      <c r="PGU104" s="33"/>
      <c r="PHI104" s="33"/>
      <c r="PHW104" s="33"/>
      <c r="PIK104" s="33"/>
      <c r="PIY104" s="33"/>
      <c r="PJM104" s="33"/>
      <c r="PKA104" s="33"/>
      <c r="PKO104" s="33"/>
      <c r="PLC104" s="33"/>
      <c r="PLQ104" s="33"/>
      <c r="PME104" s="33"/>
      <c r="PMS104" s="33"/>
      <c r="PNG104" s="33"/>
      <c r="PNU104" s="33"/>
      <c r="POI104" s="33"/>
      <c r="POW104" s="33"/>
      <c r="PPK104" s="33"/>
      <c r="PPY104" s="33"/>
      <c r="PQM104" s="33"/>
      <c r="PRA104" s="33"/>
      <c r="PRO104" s="33"/>
      <c r="PSC104" s="33"/>
      <c r="PSQ104" s="33"/>
      <c r="PTE104" s="33"/>
      <c r="PTS104" s="33"/>
      <c r="PUG104" s="33"/>
      <c r="PUU104" s="33"/>
      <c r="PVI104" s="33"/>
      <c r="PVW104" s="33"/>
      <c r="PWK104" s="33"/>
      <c r="PWY104" s="33"/>
      <c r="PXM104" s="33"/>
      <c r="PYA104" s="33"/>
      <c r="PYO104" s="33"/>
      <c r="PZC104" s="33"/>
      <c r="PZQ104" s="33"/>
      <c r="QAE104" s="33"/>
      <c r="QAS104" s="33"/>
      <c r="QBG104" s="33"/>
      <c r="QBU104" s="33"/>
      <c r="QCI104" s="33"/>
      <c r="QCW104" s="33"/>
      <c r="QDK104" s="33"/>
      <c r="QDY104" s="33"/>
      <c r="QEM104" s="33"/>
      <c r="QFA104" s="33"/>
      <c r="QFO104" s="33"/>
      <c r="QGC104" s="33"/>
      <c r="QGQ104" s="33"/>
      <c r="QHE104" s="33"/>
      <c r="QHS104" s="33"/>
      <c r="QIG104" s="33"/>
      <c r="QIU104" s="33"/>
      <c r="QJI104" s="33"/>
      <c r="QJW104" s="33"/>
      <c r="QKK104" s="33"/>
      <c r="QKY104" s="33"/>
      <c r="QLM104" s="33"/>
      <c r="QMA104" s="33"/>
      <c r="QMO104" s="33"/>
      <c r="QNC104" s="33"/>
      <c r="QNQ104" s="33"/>
      <c r="QOE104" s="33"/>
      <c r="QOS104" s="33"/>
      <c r="QPG104" s="33"/>
      <c r="QPU104" s="33"/>
      <c r="QQI104" s="33"/>
      <c r="QQW104" s="33"/>
      <c r="QRK104" s="33"/>
      <c r="QRY104" s="33"/>
      <c r="QSM104" s="33"/>
      <c r="QTA104" s="33"/>
      <c r="QTO104" s="33"/>
      <c r="QUC104" s="33"/>
      <c r="QUQ104" s="33"/>
      <c r="QVE104" s="33"/>
      <c r="QVS104" s="33"/>
      <c r="QWG104" s="33"/>
      <c r="QWU104" s="33"/>
      <c r="QXI104" s="33"/>
      <c r="QXW104" s="33"/>
      <c r="QYK104" s="33"/>
      <c r="QYY104" s="33"/>
      <c r="QZM104" s="33"/>
      <c r="RAA104" s="33"/>
      <c r="RAO104" s="33"/>
      <c r="RBC104" s="33"/>
      <c r="RBQ104" s="33"/>
      <c r="RCE104" s="33"/>
      <c r="RCS104" s="33"/>
      <c r="RDG104" s="33"/>
      <c r="RDU104" s="33"/>
      <c r="REI104" s="33"/>
      <c r="REW104" s="33"/>
      <c r="RFK104" s="33"/>
      <c r="RFY104" s="33"/>
      <c r="RGM104" s="33"/>
      <c r="RHA104" s="33"/>
      <c r="RHO104" s="33"/>
      <c r="RIC104" s="33"/>
      <c r="RIQ104" s="33"/>
      <c r="RJE104" s="33"/>
      <c r="RJS104" s="33"/>
      <c r="RKG104" s="33"/>
      <c r="RKU104" s="33"/>
      <c r="RLI104" s="33"/>
      <c r="RLW104" s="33"/>
      <c r="RMK104" s="33"/>
      <c r="RMY104" s="33"/>
      <c r="RNM104" s="33"/>
      <c r="ROA104" s="33"/>
      <c r="ROO104" s="33"/>
      <c r="RPC104" s="33"/>
      <c r="RPQ104" s="33"/>
      <c r="RQE104" s="33"/>
      <c r="RQS104" s="33"/>
      <c r="RRG104" s="33"/>
      <c r="RRU104" s="33"/>
      <c r="RSI104" s="33"/>
      <c r="RSW104" s="33"/>
      <c r="RTK104" s="33"/>
      <c r="RTY104" s="33"/>
      <c r="RUM104" s="33"/>
      <c r="RVA104" s="33"/>
      <c r="RVO104" s="33"/>
      <c r="RWC104" s="33"/>
      <c r="RWQ104" s="33"/>
      <c r="RXE104" s="33"/>
      <c r="RXS104" s="33"/>
      <c r="RYG104" s="33"/>
      <c r="RYU104" s="33"/>
      <c r="RZI104" s="33"/>
      <c r="RZW104" s="33"/>
      <c r="SAK104" s="33"/>
      <c r="SAY104" s="33"/>
      <c r="SBM104" s="33"/>
      <c r="SCA104" s="33"/>
      <c r="SCO104" s="33"/>
      <c r="SDC104" s="33"/>
      <c r="SDQ104" s="33"/>
      <c r="SEE104" s="33"/>
      <c r="SES104" s="33"/>
      <c r="SFG104" s="33"/>
      <c r="SFU104" s="33"/>
      <c r="SGI104" s="33"/>
      <c r="SGW104" s="33"/>
      <c r="SHK104" s="33"/>
      <c r="SHY104" s="33"/>
      <c r="SIM104" s="33"/>
      <c r="SJA104" s="33"/>
      <c r="SJO104" s="33"/>
      <c r="SKC104" s="33"/>
      <c r="SKQ104" s="33"/>
      <c r="SLE104" s="33"/>
      <c r="SLS104" s="33"/>
      <c r="SMG104" s="33"/>
      <c r="SMU104" s="33"/>
      <c r="SNI104" s="33"/>
      <c r="SNW104" s="33"/>
      <c r="SOK104" s="33"/>
      <c r="SOY104" s="33"/>
      <c r="SPM104" s="33"/>
      <c r="SQA104" s="33"/>
      <c r="SQO104" s="33"/>
      <c r="SRC104" s="33"/>
      <c r="SRQ104" s="33"/>
      <c r="SSE104" s="33"/>
      <c r="SSS104" s="33"/>
      <c r="STG104" s="33"/>
      <c r="STU104" s="33"/>
      <c r="SUI104" s="33"/>
      <c r="SUW104" s="33"/>
      <c r="SVK104" s="33"/>
      <c r="SVY104" s="33"/>
      <c r="SWM104" s="33"/>
      <c r="SXA104" s="33"/>
      <c r="SXO104" s="33"/>
      <c r="SYC104" s="33"/>
      <c r="SYQ104" s="33"/>
      <c r="SZE104" s="33"/>
      <c r="SZS104" s="33"/>
      <c r="TAG104" s="33"/>
      <c r="TAU104" s="33"/>
      <c r="TBI104" s="33"/>
      <c r="TBW104" s="33"/>
      <c r="TCK104" s="33"/>
      <c r="TCY104" s="33"/>
      <c r="TDM104" s="33"/>
      <c r="TEA104" s="33"/>
      <c r="TEO104" s="33"/>
      <c r="TFC104" s="33"/>
      <c r="TFQ104" s="33"/>
      <c r="TGE104" s="33"/>
      <c r="TGS104" s="33"/>
      <c r="THG104" s="33"/>
      <c r="THU104" s="33"/>
      <c r="TII104" s="33"/>
      <c r="TIW104" s="33"/>
      <c r="TJK104" s="33"/>
      <c r="TJY104" s="33"/>
      <c r="TKM104" s="33"/>
      <c r="TLA104" s="33"/>
      <c r="TLO104" s="33"/>
      <c r="TMC104" s="33"/>
      <c r="TMQ104" s="33"/>
      <c r="TNE104" s="33"/>
      <c r="TNS104" s="33"/>
      <c r="TOG104" s="33"/>
      <c r="TOU104" s="33"/>
      <c r="TPI104" s="33"/>
      <c r="TPW104" s="33"/>
      <c r="TQK104" s="33"/>
      <c r="TQY104" s="33"/>
      <c r="TRM104" s="33"/>
      <c r="TSA104" s="33"/>
      <c r="TSO104" s="33"/>
      <c r="TTC104" s="33"/>
      <c r="TTQ104" s="33"/>
      <c r="TUE104" s="33"/>
      <c r="TUS104" s="33"/>
      <c r="TVG104" s="33"/>
      <c r="TVU104" s="33"/>
      <c r="TWI104" s="33"/>
      <c r="TWW104" s="33"/>
      <c r="TXK104" s="33"/>
      <c r="TXY104" s="33"/>
      <c r="TYM104" s="33"/>
      <c r="TZA104" s="33"/>
      <c r="TZO104" s="33"/>
      <c r="UAC104" s="33"/>
      <c r="UAQ104" s="33"/>
      <c r="UBE104" s="33"/>
      <c r="UBS104" s="33"/>
      <c r="UCG104" s="33"/>
      <c r="UCU104" s="33"/>
      <c r="UDI104" s="33"/>
      <c r="UDW104" s="33"/>
      <c r="UEK104" s="33"/>
      <c r="UEY104" s="33"/>
      <c r="UFM104" s="33"/>
      <c r="UGA104" s="33"/>
      <c r="UGO104" s="33"/>
      <c r="UHC104" s="33"/>
      <c r="UHQ104" s="33"/>
      <c r="UIE104" s="33"/>
      <c r="UIS104" s="33"/>
      <c r="UJG104" s="33"/>
      <c r="UJU104" s="33"/>
      <c r="UKI104" s="33"/>
      <c r="UKW104" s="33"/>
      <c r="ULK104" s="33"/>
      <c r="ULY104" s="33"/>
      <c r="UMM104" s="33"/>
      <c r="UNA104" s="33"/>
      <c r="UNO104" s="33"/>
      <c r="UOC104" s="33"/>
      <c r="UOQ104" s="33"/>
      <c r="UPE104" s="33"/>
      <c r="UPS104" s="33"/>
      <c r="UQG104" s="33"/>
      <c r="UQU104" s="33"/>
      <c r="URI104" s="33"/>
      <c r="URW104" s="33"/>
      <c r="USK104" s="33"/>
      <c r="USY104" s="33"/>
      <c r="UTM104" s="33"/>
      <c r="UUA104" s="33"/>
      <c r="UUO104" s="33"/>
      <c r="UVC104" s="33"/>
      <c r="UVQ104" s="33"/>
      <c r="UWE104" s="33"/>
      <c r="UWS104" s="33"/>
      <c r="UXG104" s="33"/>
      <c r="UXU104" s="33"/>
      <c r="UYI104" s="33"/>
      <c r="UYW104" s="33"/>
      <c r="UZK104" s="33"/>
      <c r="UZY104" s="33"/>
      <c r="VAM104" s="33"/>
      <c r="VBA104" s="33"/>
      <c r="VBO104" s="33"/>
      <c r="VCC104" s="33"/>
      <c r="VCQ104" s="33"/>
      <c r="VDE104" s="33"/>
      <c r="VDS104" s="33"/>
      <c r="VEG104" s="33"/>
      <c r="VEU104" s="33"/>
      <c r="VFI104" s="33"/>
      <c r="VFW104" s="33"/>
      <c r="VGK104" s="33"/>
      <c r="VGY104" s="33"/>
      <c r="VHM104" s="33"/>
      <c r="VIA104" s="33"/>
      <c r="VIO104" s="33"/>
      <c r="VJC104" s="33"/>
      <c r="VJQ104" s="33"/>
      <c r="VKE104" s="33"/>
      <c r="VKS104" s="33"/>
      <c r="VLG104" s="33"/>
      <c r="VLU104" s="33"/>
      <c r="VMI104" s="33"/>
      <c r="VMW104" s="33"/>
      <c r="VNK104" s="33"/>
      <c r="VNY104" s="33"/>
      <c r="VOM104" s="33"/>
      <c r="VPA104" s="33"/>
      <c r="VPO104" s="33"/>
      <c r="VQC104" s="33"/>
      <c r="VQQ104" s="33"/>
      <c r="VRE104" s="33"/>
      <c r="VRS104" s="33"/>
      <c r="VSG104" s="33"/>
      <c r="VSU104" s="33"/>
      <c r="VTI104" s="33"/>
      <c r="VTW104" s="33"/>
      <c r="VUK104" s="33"/>
      <c r="VUY104" s="33"/>
      <c r="VVM104" s="33"/>
      <c r="VWA104" s="33"/>
      <c r="VWO104" s="33"/>
      <c r="VXC104" s="33"/>
      <c r="VXQ104" s="33"/>
      <c r="VYE104" s="33"/>
      <c r="VYS104" s="33"/>
      <c r="VZG104" s="33"/>
      <c r="VZU104" s="33"/>
      <c r="WAI104" s="33"/>
      <c r="WAW104" s="33"/>
      <c r="WBK104" s="33"/>
      <c r="WBY104" s="33"/>
      <c r="WCM104" s="33"/>
      <c r="WDA104" s="33"/>
      <c r="WDO104" s="33"/>
      <c r="WEC104" s="33"/>
      <c r="WEQ104" s="33"/>
      <c r="WFE104" s="33"/>
      <c r="WFS104" s="33"/>
      <c r="WGG104" s="33"/>
      <c r="WGU104" s="33"/>
      <c r="WHI104" s="33"/>
      <c r="WHW104" s="33"/>
      <c r="WIK104" s="33"/>
      <c r="WIY104" s="33"/>
      <c r="WJM104" s="33"/>
      <c r="WKA104" s="33"/>
      <c r="WKO104" s="33"/>
      <c r="WLC104" s="33"/>
      <c r="WLQ104" s="33"/>
      <c r="WME104" s="33"/>
      <c r="WMS104" s="33"/>
      <c r="WNG104" s="33"/>
      <c r="WNU104" s="33"/>
      <c r="WOI104" s="33"/>
      <c r="WOW104" s="33"/>
      <c r="WPK104" s="33"/>
      <c r="WPY104" s="33"/>
      <c r="WQM104" s="33"/>
      <c r="WRA104" s="33"/>
      <c r="WRO104" s="33"/>
      <c r="WSC104" s="33"/>
      <c r="WSQ104" s="33"/>
      <c r="WTE104" s="33"/>
      <c r="WTS104" s="33"/>
      <c r="WUG104" s="33"/>
      <c r="WUU104" s="33"/>
      <c r="WVI104" s="33"/>
      <c r="WVW104" s="33"/>
      <c r="WWK104" s="33"/>
      <c r="WWY104" s="33"/>
      <c r="WXM104" s="33"/>
      <c r="WYA104" s="33"/>
      <c r="WYO104" s="33"/>
      <c r="WZC104" s="33"/>
      <c r="WZQ104" s="33"/>
      <c r="XAE104" s="33"/>
      <c r="XAS104" s="33"/>
      <c r="XBG104" s="33"/>
      <c r="XBU104" s="33"/>
      <c r="XCI104" s="33"/>
      <c r="XCW104" s="33"/>
      <c r="XDK104" s="33"/>
      <c r="XDY104" s="33"/>
      <c r="XEM104" s="33"/>
      <c r="XFA104" s="33"/>
    </row>
    <row r="105" spans="1:1023 1035:2045 2057:3067 3079:4089 4101:5111 5123:6133 6145:8191 8203:9213 9225:10235 10247:11257 11269:12279 12291:13301 13313:15359 15371:16381" ht="21.5" thickBot="1" x14ac:dyDescent="0.35">
      <c r="A105" s="18" t="s">
        <v>108</v>
      </c>
      <c r="B105" s="41" t="s">
        <v>0</v>
      </c>
      <c r="C105" s="41" t="s">
        <v>1</v>
      </c>
      <c r="D105" s="41" t="s">
        <v>2</v>
      </c>
      <c r="E105" s="41" t="s">
        <v>3</v>
      </c>
      <c r="F105" s="41" t="s">
        <v>4</v>
      </c>
      <c r="G105" s="41" t="s">
        <v>5</v>
      </c>
      <c r="H105" s="41" t="s">
        <v>6</v>
      </c>
      <c r="I105" s="41" t="s">
        <v>7</v>
      </c>
      <c r="J105" s="41" t="s">
        <v>8</v>
      </c>
      <c r="K105" s="41" t="s">
        <v>9</v>
      </c>
      <c r="L105" s="41" t="s">
        <v>10</v>
      </c>
      <c r="M105" s="41" t="s">
        <v>11</v>
      </c>
      <c r="N105" s="42" t="s">
        <v>12</v>
      </c>
    </row>
    <row r="106" spans="1:1023 1035:2045 2057:3067 3079:4089 4101:5111 5123:6133 6145:8191 8203:9213 9225:10235 10247:11257 11269:12279 12291:13301 13313:15359 15371:16381" x14ac:dyDescent="0.45">
      <c r="A106" s="52" t="s">
        <v>101</v>
      </c>
      <c r="B106" s="38">
        <v>0</v>
      </c>
      <c r="C106" s="38">
        <v>0</v>
      </c>
      <c r="D106" s="38">
        <v>0</v>
      </c>
      <c r="E106" s="38">
        <v>0</v>
      </c>
      <c r="F106" s="38">
        <v>0</v>
      </c>
      <c r="G106" s="38">
        <v>0</v>
      </c>
      <c r="H106" s="38">
        <v>0</v>
      </c>
      <c r="I106" s="38">
        <v>0</v>
      </c>
      <c r="J106" s="38">
        <v>0</v>
      </c>
      <c r="K106" s="38">
        <v>0</v>
      </c>
      <c r="L106" s="38">
        <v>0</v>
      </c>
      <c r="M106" s="38">
        <v>0</v>
      </c>
      <c r="N106" s="43">
        <f>SUM('Buget personal'!$B106:$M106)</f>
        <v>0</v>
      </c>
    </row>
    <row r="107" spans="1:1023 1035:2045 2057:3067 3079:4089 4101:5111 5123:6133 6145:8191 8203:9213 9225:10235 10247:11257 11269:12279 12291:13301 13313:15359 15371:16381" ht="22.5" customHeight="1" x14ac:dyDescent="0.45">
      <c r="A107" s="52" t="s">
        <v>102</v>
      </c>
      <c r="B107" s="38">
        <v>0</v>
      </c>
      <c r="C107" s="38">
        <v>0</v>
      </c>
      <c r="D107" s="38">
        <v>0</v>
      </c>
      <c r="E107" s="38">
        <v>0</v>
      </c>
      <c r="F107" s="38">
        <v>0</v>
      </c>
      <c r="G107" s="38">
        <v>0</v>
      </c>
      <c r="H107" s="38">
        <v>0</v>
      </c>
      <c r="I107" s="38">
        <v>0</v>
      </c>
      <c r="J107" s="38">
        <v>0</v>
      </c>
      <c r="K107" s="38">
        <v>0</v>
      </c>
      <c r="L107" s="38">
        <v>0</v>
      </c>
      <c r="M107" s="38">
        <v>0</v>
      </c>
      <c r="N107" s="90">
        <f>SUM('Buget personal'!$B107:$M107)</f>
        <v>0</v>
      </c>
    </row>
    <row r="108" spans="1:1023 1035:2045 2057:3067 3079:4089 4101:5111 5123:6133 6145:8191 8203:9213 9225:10235 10247:11257 11269:12279 12291:13301 13313:15359 15371:16381" x14ac:dyDescent="0.45">
      <c r="A108" s="52" t="s">
        <v>103</v>
      </c>
      <c r="B108" s="38">
        <v>0</v>
      </c>
      <c r="C108" s="38">
        <v>0</v>
      </c>
      <c r="D108" s="38">
        <v>0</v>
      </c>
      <c r="E108" s="38">
        <v>0</v>
      </c>
      <c r="F108" s="38">
        <v>0</v>
      </c>
      <c r="G108" s="38">
        <v>0</v>
      </c>
      <c r="H108" s="38">
        <v>0</v>
      </c>
      <c r="I108" s="38">
        <v>0</v>
      </c>
      <c r="J108" s="38">
        <v>0</v>
      </c>
      <c r="K108" s="38">
        <v>0</v>
      </c>
      <c r="L108" s="38">
        <v>0</v>
      </c>
      <c r="M108" s="38">
        <v>0</v>
      </c>
      <c r="N108" s="90">
        <f>SUM('Buget personal'!$B108:$M108)</f>
        <v>0</v>
      </c>
    </row>
    <row r="109" spans="1:1023 1035:2045 2057:3067 3079:4089 4101:5111 5123:6133 6145:8191 8203:9213 9225:10235 10247:11257 11269:12279 12291:13301 13313:15359 15371:16381" x14ac:dyDescent="0.45">
      <c r="A109" s="52" t="s">
        <v>31</v>
      </c>
      <c r="B109" s="38">
        <v>0</v>
      </c>
      <c r="C109" s="38">
        <v>0</v>
      </c>
      <c r="D109" s="38">
        <v>0</v>
      </c>
      <c r="E109" s="38">
        <v>0</v>
      </c>
      <c r="F109" s="38">
        <v>0</v>
      </c>
      <c r="G109" s="38">
        <v>0</v>
      </c>
      <c r="H109" s="38">
        <v>0</v>
      </c>
      <c r="I109" s="38">
        <v>0</v>
      </c>
      <c r="J109" s="38">
        <v>0</v>
      </c>
      <c r="K109" s="38">
        <v>0</v>
      </c>
      <c r="L109" s="38">
        <v>0</v>
      </c>
      <c r="M109" s="38">
        <v>0</v>
      </c>
      <c r="N109" s="90">
        <f>SUM('Buget personal'!$B109:$M109)</f>
        <v>0</v>
      </c>
    </row>
    <row r="110" spans="1:1023 1035:2045 2057:3067 3079:4089 4101:5111 5123:6133 6145:8191 8203:9213 9225:10235 10247:11257 11269:12279 12291:13301 13313:15359 15371:16381" x14ac:dyDescent="0.45">
      <c r="A110" s="52" t="s">
        <v>31</v>
      </c>
      <c r="B110" s="38">
        <v>0</v>
      </c>
      <c r="C110" s="38">
        <v>0</v>
      </c>
      <c r="D110" s="38">
        <v>0</v>
      </c>
      <c r="E110" s="38">
        <v>0</v>
      </c>
      <c r="F110" s="38">
        <v>0</v>
      </c>
      <c r="G110" s="38">
        <v>0</v>
      </c>
      <c r="H110" s="38">
        <v>0</v>
      </c>
      <c r="I110" s="38">
        <v>0</v>
      </c>
      <c r="J110" s="38">
        <v>0</v>
      </c>
      <c r="K110" s="38">
        <v>0</v>
      </c>
      <c r="L110" s="38">
        <v>0</v>
      </c>
      <c r="M110" s="38">
        <v>0</v>
      </c>
      <c r="N110" s="90">
        <f>SUM('Buget personal'!$B110:$M110)</f>
        <v>0</v>
      </c>
    </row>
    <row r="111" spans="1:1023 1035:2045 2057:3067 3079:4089 4101:5111 5123:6133 6145:8191 8203:9213 9225:10235 10247:11257 11269:12279 12291:13301 13313:15359 15371:16381" s="7" customFormat="1" ht="20.399999999999999" customHeight="1" thickBot="1" x14ac:dyDescent="0.5">
      <c r="A111" s="52" t="s">
        <v>31</v>
      </c>
      <c r="B111" s="38">
        <v>0</v>
      </c>
      <c r="C111" s="38">
        <v>0</v>
      </c>
      <c r="D111" s="38">
        <v>0</v>
      </c>
      <c r="E111" s="38">
        <v>0</v>
      </c>
      <c r="F111" s="38">
        <v>0</v>
      </c>
      <c r="G111" s="38">
        <v>0</v>
      </c>
      <c r="H111" s="38">
        <v>0</v>
      </c>
      <c r="I111" s="38">
        <v>0</v>
      </c>
      <c r="J111" s="38">
        <v>0</v>
      </c>
      <c r="K111" s="38">
        <v>0</v>
      </c>
      <c r="L111" s="38">
        <v>0</v>
      </c>
      <c r="M111" s="38">
        <v>0</v>
      </c>
      <c r="N111" s="90">
        <f>SUM('Buget personal'!$B111:$M111)</f>
        <v>0</v>
      </c>
      <c r="O111" s="24"/>
      <c r="P111" s="24"/>
      <c r="Q111" s="24"/>
      <c r="R111" s="24"/>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row>
    <row r="112" spans="1:1023 1035:2045 2057:3067 3079:4089 4101:5111 5123:6133 6145:8191 8203:9213 9225:10235 10247:11257 11269:12279 12291:13301 13313:15359 15371:16381" ht="23.5" x14ac:dyDescent="0.3">
      <c r="A112" s="33" t="s">
        <v>105</v>
      </c>
      <c r="B112" s="84">
        <f>SUBTOTAL(109,Table15[Ian])</f>
        <v>0</v>
      </c>
      <c r="C112" s="84">
        <f>SUBTOTAL(109,Table15[Feb])</f>
        <v>0</v>
      </c>
      <c r="D112" s="84">
        <f>SUBTOTAL(109,Table15[Martie])</f>
        <v>0</v>
      </c>
      <c r="E112" s="84">
        <f>SUBTOTAL(109,Table15[Aprilie])</f>
        <v>0</v>
      </c>
      <c r="F112" s="84">
        <f>SUBTOTAL(109,Table15[Mai])</f>
        <v>0</v>
      </c>
      <c r="G112" s="84">
        <f>SUBTOTAL(109,Table15[Iunie])</f>
        <v>0</v>
      </c>
      <c r="H112" s="84">
        <f>SUBTOTAL(109,Table15[Iulie])</f>
        <v>0</v>
      </c>
      <c r="I112" s="84">
        <f>SUBTOTAL(109,Table15[Aug])</f>
        <v>0</v>
      </c>
      <c r="J112" s="84">
        <f>SUBTOTAL(109,Table15[Sept])</f>
        <v>0</v>
      </c>
      <c r="K112" s="84">
        <f>SUBTOTAL(109,Table15[Oct])</f>
        <v>0</v>
      </c>
      <c r="L112" s="84">
        <f>SUBTOTAL(109,Table15[Nov])</f>
        <v>0</v>
      </c>
      <c r="M112" s="84">
        <f>SUBTOTAL(109,Table15[Dec])</f>
        <v>0</v>
      </c>
      <c r="N112" s="85">
        <f>SUBTOTAL(109,Table15[An])</f>
        <v>0</v>
      </c>
    </row>
    <row r="116" spans="3:3" x14ac:dyDescent="0.45">
      <c r="C116" t="s">
        <v>46</v>
      </c>
    </row>
  </sheetData>
  <mergeCells count="4">
    <mergeCell ref="J2:N2"/>
    <mergeCell ref="A2:D2"/>
    <mergeCell ref="F2:G2"/>
    <mergeCell ref="H2:I2"/>
  </mergeCells>
  <phoneticPr fontId="14" type="noConversion"/>
  <conditionalFormatting sqref="B5:N5">
    <cfRule type="iconSet" priority="1">
      <iconSet iconSet="3Arrows">
        <cfvo type="percent" val="0"/>
        <cfvo type="num" val="0"/>
        <cfvo type="num" val="1" gte="0"/>
      </iconSet>
    </cfRule>
  </conditionalFormatting>
  <printOptions horizontalCentered="1"/>
  <pageMargins left="0.51181102362204722" right="0.51181102362204722" top="0.74803149606299213" bottom="0.74803149606299213" header="0" footer="0"/>
  <pageSetup paperSize="9" scale="28" fitToHeight="0" orientation="landscape" r:id="rId1"/>
  <headerFooter>
    <oddFooter>&amp;Cwww.banometru.ro</oddFooter>
  </headerFooter>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D7368-582D-404E-A09C-10A0D1CC93DD}">
  <sheetPr>
    <tabColor rgb="FF7030A0"/>
    <pageSetUpPr fitToPage="1"/>
  </sheetPr>
  <dimension ref="B1:P33"/>
  <sheetViews>
    <sheetView view="pageBreakPreview" topLeftCell="A13" zoomScale="60" zoomScaleNormal="70" workbookViewId="0">
      <selection activeCell="Q28" sqref="Q28"/>
    </sheetView>
  </sheetViews>
  <sheetFormatPr defaultColWidth="9.09765625" defaultRowHeight="13" x14ac:dyDescent="0.3"/>
  <cols>
    <col min="1" max="1" width="3.09765625" style="10" customWidth="1"/>
    <col min="2" max="2" width="20" style="10" customWidth="1"/>
    <col min="3" max="7" width="9.296875" style="10" customWidth="1"/>
    <col min="8" max="8" width="11" style="10" customWidth="1"/>
    <col min="9" max="15" width="9.296875" style="10" customWidth="1"/>
    <col min="16" max="16" width="11.8984375" style="10" bestFit="1" customWidth="1"/>
    <col min="17" max="17" width="10.3984375" style="10" customWidth="1"/>
    <col min="18" max="18" width="10.09765625" style="10" customWidth="1"/>
    <col min="19" max="19" width="8" style="10" customWidth="1"/>
    <col min="20" max="16384" width="9.09765625" style="10"/>
  </cols>
  <sheetData>
    <row r="1" spans="2:5" ht="60" customHeight="1" x14ac:dyDescent="0.3"/>
    <row r="2" spans="2:5" ht="29.5" x14ac:dyDescent="0.3">
      <c r="B2" s="9" t="s">
        <v>82</v>
      </c>
      <c r="C2" s="9"/>
      <c r="D2" s="9"/>
      <c r="E2" s="9"/>
    </row>
    <row r="17" spans="2:16" ht="35" customHeight="1" x14ac:dyDescent="0.3"/>
    <row r="18" spans="2:16" x14ac:dyDescent="0.3">
      <c r="B18" s="11" t="s">
        <v>17</v>
      </c>
      <c r="C18" s="11" t="s">
        <v>0</v>
      </c>
      <c r="D18" s="11" t="s">
        <v>1</v>
      </c>
      <c r="E18" s="11" t="s">
        <v>83</v>
      </c>
      <c r="F18" s="11" t="s">
        <v>84</v>
      </c>
      <c r="G18" s="11" t="s">
        <v>4</v>
      </c>
      <c r="H18" s="11" t="s">
        <v>85</v>
      </c>
      <c r="I18" s="11" t="s">
        <v>86</v>
      </c>
      <c r="J18" s="11" t="s">
        <v>7</v>
      </c>
      <c r="K18" s="11" t="s">
        <v>87</v>
      </c>
      <c r="L18" s="11" t="s">
        <v>9</v>
      </c>
      <c r="M18" s="11" t="s">
        <v>10</v>
      </c>
      <c r="N18" s="11" t="s">
        <v>11</v>
      </c>
      <c r="O18" s="11" t="s">
        <v>16</v>
      </c>
      <c r="P18" s="11" t="s">
        <v>88</v>
      </c>
    </row>
    <row r="19" spans="2:16" x14ac:dyDescent="0.3">
      <c r="B19" s="12" t="str">
        <f>'Buget personal'!A16</f>
        <v>Locuinţa</v>
      </c>
      <c r="C19" s="54">
        <f>'Buget personal'!B27/C31</f>
        <v>0</v>
      </c>
      <c r="D19" s="54">
        <f>'Buget personal'!C27/D31</f>
        <v>0</v>
      </c>
      <c r="E19" s="54">
        <f>'Buget personal'!D27/E31</f>
        <v>0</v>
      </c>
      <c r="F19" s="54">
        <f>'Buget personal'!E27/F31</f>
        <v>0</v>
      </c>
      <c r="G19" s="54">
        <f>'Buget personal'!F27/G31</f>
        <v>0</v>
      </c>
      <c r="H19" s="54">
        <f>'Buget personal'!G27/H31</f>
        <v>0</v>
      </c>
      <c r="I19" s="54">
        <f>'Buget personal'!H27/I31</f>
        <v>0</v>
      </c>
      <c r="J19" s="54">
        <f>'Buget personal'!I27/J31</f>
        <v>0</v>
      </c>
      <c r="K19" s="54">
        <f>'Buget personal'!J27/K31</f>
        <v>0</v>
      </c>
      <c r="L19" s="54">
        <f>'Buget personal'!K27/L31</f>
        <v>0</v>
      </c>
      <c r="M19" s="54">
        <f>'Buget personal'!L27/M31</f>
        <v>0</v>
      </c>
      <c r="N19" s="54">
        <f>'Buget personal'!M27/N31</f>
        <v>0</v>
      </c>
      <c r="O19" s="54">
        <f>'Buget personal'!N27/O31</f>
        <v>0</v>
      </c>
      <c r="P19" s="13"/>
    </row>
    <row r="20" spans="2:16" ht="24" x14ac:dyDescent="0.3">
      <c r="B20" s="14" t="str">
        <f>Table3[[#Headers],[ÎNGRIJIRE FAMILIE/PERSONALĂ]]</f>
        <v>ÎNGRIJIRE FAMILIE/PERSONALĂ</v>
      </c>
      <c r="C20" s="54">
        <f>'Buget personal'!B39/C31</f>
        <v>0</v>
      </c>
      <c r="D20" s="54">
        <f>'Buget personal'!C39/D31</f>
        <v>0</v>
      </c>
      <c r="E20" s="54">
        <f>'Buget personal'!D39/E31</f>
        <v>0</v>
      </c>
      <c r="F20" s="54">
        <f>'Buget personal'!E39/F31</f>
        <v>0</v>
      </c>
      <c r="G20" s="54">
        <f>'Buget personal'!F39/G31</f>
        <v>0</v>
      </c>
      <c r="H20" s="54">
        <f>'Buget personal'!G39/H31</f>
        <v>0</v>
      </c>
      <c r="I20" s="54">
        <f>'Buget personal'!H39/I31</f>
        <v>0</v>
      </c>
      <c r="J20" s="54">
        <f>'Buget personal'!I39/J31</f>
        <v>0</v>
      </c>
      <c r="K20" s="54">
        <f>'Buget personal'!J39/K31</f>
        <v>0</v>
      </c>
      <c r="L20" s="54">
        <f>'Buget personal'!K39/L31</f>
        <v>0</v>
      </c>
      <c r="M20" s="54">
        <f>'Buget personal'!L39/M31</f>
        <v>0</v>
      </c>
      <c r="N20" s="54">
        <f>'Buget personal'!M39/N31</f>
        <v>0</v>
      </c>
      <c r="O20" s="54">
        <f>'Buget personal'!N39/O31</f>
        <v>0</v>
      </c>
      <c r="P20" s="13"/>
    </row>
    <row r="21" spans="2:16" x14ac:dyDescent="0.3">
      <c r="B21" s="14" t="str">
        <f>Table4[[#Headers],[Transport]]</f>
        <v>Transport</v>
      </c>
      <c r="C21" s="54">
        <f>'Buget personal'!B48/C31</f>
        <v>0</v>
      </c>
      <c r="D21" s="54">
        <f>'Buget personal'!C48/D31</f>
        <v>0</v>
      </c>
      <c r="E21" s="54">
        <f>'Buget personal'!D48/E31</f>
        <v>0</v>
      </c>
      <c r="F21" s="54">
        <f>'Buget personal'!E48/F31</f>
        <v>0</v>
      </c>
      <c r="G21" s="54">
        <f>'Buget personal'!F48/G31</f>
        <v>0</v>
      </c>
      <c r="H21" s="54">
        <f>'Buget personal'!G48/H31</f>
        <v>0</v>
      </c>
      <c r="I21" s="54">
        <f>'Buget personal'!H48/I31</f>
        <v>0</v>
      </c>
      <c r="J21" s="54">
        <f>'Buget personal'!I48/J31</f>
        <v>0</v>
      </c>
      <c r="K21" s="54">
        <f>'Buget personal'!J48/K31</f>
        <v>0</v>
      </c>
      <c r="L21" s="54">
        <f>'Buget personal'!K48/L31</f>
        <v>0</v>
      </c>
      <c r="M21" s="54">
        <f>'Buget personal'!L48/M31</f>
        <v>0</v>
      </c>
      <c r="N21" s="54">
        <f>'Buget personal'!M48/N31</f>
        <v>0</v>
      </c>
      <c r="O21" s="54">
        <f>'Buget personal'!N48/O31</f>
        <v>0</v>
      </c>
      <c r="P21" s="13"/>
    </row>
    <row r="22" spans="2:16" x14ac:dyDescent="0.3">
      <c r="B22" s="14" t="str">
        <f>Table6[[#Headers],[ÎMPRUMUTURI]]</f>
        <v>ÎMPRUMUTURI</v>
      </c>
      <c r="C22" s="54">
        <f>'Buget personal'!B61/C31</f>
        <v>0</v>
      </c>
      <c r="D22" s="54">
        <f>'Buget personal'!C61/D31</f>
        <v>0</v>
      </c>
      <c r="E22" s="54">
        <f>'Buget personal'!D61/E31</f>
        <v>0</v>
      </c>
      <c r="F22" s="54">
        <f>'Buget personal'!E61/F31</f>
        <v>0</v>
      </c>
      <c r="G22" s="54">
        <f>'Buget personal'!F61/G31</f>
        <v>0</v>
      </c>
      <c r="H22" s="54">
        <f>'Buget personal'!G61/H31</f>
        <v>0</v>
      </c>
      <c r="I22" s="54">
        <f>'Buget personal'!H61/I31</f>
        <v>0</v>
      </c>
      <c r="J22" s="54">
        <f>'Buget personal'!I61/J31</f>
        <v>0</v>
      </c>
      <c r="K22" s="54">
        <f>'Buget personal'!J61/K31</f>
        <v>0</v>
      </c>
      <c r="L22" s="54">
        <f>'Buget personal'!K61/L31</f>
        <v>0</v>
      </c>
      <c r="M22" s="54">
        <f>'Buget personal'!L61/M31</f>
        <v>0</v>
      </c>
      <c r="N22" s="54">
        <f>'Buget personal'!M61/N31</f>
        <v>0</v>
      </c>
      <c r="O22" s="54">
        <f>'Buget personal'!N61/O31</f>
        <v>0</v>
      </c>
      <c r="P22" s="13"/>
    </row>
    <row r="23" spans="2:16" x14ac:dyDescent="0.3">
      <c r="B23" s="14" t="str">
        <f>Table7[[#Headers],[DIVERTISMENT]]</f>
        <v>DIVERTISMENT</v>
      </c>
      <c r="C23" s="54">
        <f>'Buget personal'!B70/C31</f>
        <v>0</v>
      </c>
      <c r="D23" s="54">
        <f>'Buget personal'!C70/D31</f>
        <v>0</v>
      </c>
      <c r="E23" s="54">
        <f>'Buget personal'!D70/E31</f>
        <v>0</v>
      </c>
      <c r="F23" s="54">
        <f>'Buget personal'!E70/F31</f>
        <v>0</v>
      </c>
      <c r="G23" s="54">
        <f>'Buget personal'!F70/G31</f>
        <v>0</v>
      </c>
      <c r="H23" s="54">
        <f>'Buget personal'!G70/H31</f>
        <v>0</v>
      </c>
      <c r="I23" s="54">
        <f>'Buget personal'!H70/I31</f>
        <v>0</v>
      </c>
      <c r="J23" s="54">
        <f>'Buget personal'!I70/J31</f>
        <v>0</v>
      </c>
      <c r="K23" s="54">
        <f>'Buget personal'!J70/K31</f>
        <v>0</v>
      </c>
      <c r="L23" s="54">
        <f>'Buget personal'!K70/L31</f>
        <v>0</v>
      </c>
      <c r="M23" s="54">
        <f>'Buget personal'!L70/M31</f>
        <v>0</v>
      </c>
      <c r="N23" s="54">
        <f>'Buget personal'!M70/N31</f>
        <v>0</v>
      </c>
      <c r="O23" s="54">
        <f>'Buget personal'!N70/O31</f>
        <v>0</v>
      </c>
      <c r="P23" s="13"/>
    </row>
    <row r="24" spans="2:16" ht="24" x14ac:dyDescent="0.3">
      <c r="B24" s="14" t="str">
        <f>Table8[[#Headers],[ECONOMII SAU INVESTIŢII]]</f>
        <v>ECONOMII SAU INVESTIŢII</v>
      </c>
      <c r="C24" s="54">
        <f>'Buget personal'!B79/C31</f>
        <v>0</v>
      </c>
      <c r="D24" s="54">
        <f>'Buget personal'!C79/D31</f>
        <v>0</v>
      </c>
      <c r="E24" s="54">
        <f>'Buget personal'!D79/E31</f>
        <v>0</v>
      </c>
      <c r="F24" s="54">
        <f>'Buget personal'!E79/F31</f>
        <v>0</v>
      </c>
      <c r="G24" s="54">
        <f>'Buget personal'!F79/G31</f>
        <v>0</v>
      </c>
      <c r="H24" s="54">
        <f>'Buget personal'!G79/H31</f>
        <v>0</v>
      </c>
      <c r="I24" s="54">
        <f>'Buget personal'!H79/I31</f>
        <v>0</v>
      </c>
      <c r="J24" s="54">
        <f>'Buget personal'!I79/J31</f>
        <v>0</v>
      </c>
      <c r="K24" s="54">
        <f>'Buget personal'!J79/K31</f>
        <v>0</v>
      </c>
      <c r="L24" s="54">
        <f>'Buget personal'!K79/L31</f>
        <v>0</v>
      </c>
      <c r="M24" s="54">
        <f>'Buget personal'!L79/M31</f>
        <v>0</v>
      </c>
      <c r="N24" s="54">
        <f>'Buget personal'!M79/N31</f>
        <v>0</v>
      </c>
      <c r="O24" s="54">
        <f>'Buget personal'!N79/O31</f>
        <v>0</v>
      </c>
      <c r="P24" s="13"/>
    </row>
    <row r="25" spans="2:16" x14ac:dyDescent="0.3">
      <c r="B25" s="14" t="str">
        <f>Table9[[#Headers],[JURIDICE]]</f>
        <v>JURIDICE</v>
      </c>
      <c r="C25" s="54">
        <f>'Buget personal'!B85/C31</f>
        <v>0</v>
      </c>
      <c r="D25" s="54">
        <f>'Buget personal'!C85/D31</f>
        <v>0</v>
      </c>
      <c r="E25" s="54">
        <f>'Buget personal'!D85/E31</f>
        <v>0</v>
      </c>
      <c r="F25" s="54">
        <f>'Buget personal'!E85/F31</f>
        <v>0</v>
      </c>
      <c r="G25" s="54">
        <f>'Buget personal'!F85/G31</f>
        <v>0</v>
      </c>
      <c r="H25" s="54">
        <f>'Buget personal'!G85/H31</f>
        <v>0</v>
      </c>
      <c r="I25" s="54">
        <f>'Buget personal'!H85/I31</f>
        <v>0</v>
      </c>
      <c r="J25" s="54">
        <f>'Buget personal'!I85/J31</f>
        <v>0</v>
      </c>
      <c r="K25" s="54">
        <f>'Buget personal'!J85/K31</f>
        <v>0</v>
      </c>
      <c r="L25" s="54">
        <f>'Buget personal'!K85/L31</f>
        <v>0</v>
      </c>
      <c r="M25" s="54">
        <f>'Buget personal'!L85/M31</f>
        <v>0</v>
      </c>
      <c r="N25" s="54">
        <f>'Buget personal'!M85/N31</f>
        <v>0</v>
      </c>
      <c r="O25" s="54">
        <f>'Buget personal'!N85/O31</f>
        <v>0</v>
      </c>
      <c r="P25" s="13"/>
    </row>
    <row r="26" spans="2:16" x14ac:dyDescent="0.3">
      <c r="B26" s="14" t="str">
        <f>Table10[[#Headers],[CADOURI ŞI DONAŢII]]</f>
        <v>CADOURI ŞI DONAŢII</v>
      </c>
      <c r="C26" s="54">
        <f>'Buget personal'!B90/C31</f>
        <v>0</v>
      </c>
      <c r="D26" s="54">
        <f>'Buget personal'!C90/D31</f>
        <v>0</v>
      </c>
      <c r="E26" s="54">
        <f>'Buget personal'!D90/E31</f>
        <v>0</v>
      </c>
      <c r="F26" s="54">
        <f>'Buget personal'!E90/F31</f>
        <v>0</v>
      </c>
      <c r="G26" s="54">
        <f>'Buget personal'!F90/G31</f>
        <v>0</v>
      </c>
      <c r="H26" s="54">
        <f>'Buget personal'!G90/H31</f>
        <v>0</v>
      </c>
      <c r="I26" s="54">
        <f>'Buget personal'!H90/I31</f>
        <v>0</v>
      </c>
      <c r="J26" s="54">
        <f>'Buget personal'!I90/J31</f>
        <v>0</v>
      </c>
      <c r="K26" s="54">
        <f>'Buget personal'!J90/K31</f>
        <v>0</v>
      </c>
      <c r="L26" s="54">
        <f>'Buget personal'!K90/L31</f>
        <v>0</v>
      </c>
      <c r="M26" s="54">
        <f>'Buget personal'!L90/M31</f>
        <v>0</v>
      </c>
      <c r="N26" s="54">
        <f>'Buget personal'!M90/N31</f>
        <v>0</v>
      </c>
      <c r="O26" s="54">
        <f>'Buget personal'!N90/O31</f>
        <v>0</v>
      </c>
      <c r="P26" s="13"/>
    </row>
    <row r="27" spans="2:16" ht="24" x14ac:dyDescent="0.3">
      <c r="B27" s="14" t="str">
        <f>Table106[[#Headers],[ANIMALE DE COMPANIE]]</f>
        <v>ANIMALE DE COMPANIE</v>
      </c>
      <c r="C27" s="54">
        <f>Table106[[#Totals],[Ian]]/C31</f>
        <v>0</v>
      </c>
      <c r="D27" s="54">
        <f>Table106[[#Totals],[Feb]]/D31</f>
        <v>0</v>
      </c>
      <c r="E27" s="54">
        <f>Table106[[#Totals],[Martie]]/E31</f>
        <v>0</v>
      </c>
      <c r="F27" s="54">
        <f>Table106[[#Totals],[Aprilie]]/F31</f>
        <v>0</v>
      </c>
      <c r="G27" s="54">
        <f>Table106[[#Totals],[Mai]]/G31</f>
        <v>0</v>
      </c>
      <c r="H27" s="54">
        <f>Table106[[#Totals],[Iunie]]/H31</f>
        <v>0</v>
      </c>
      <c r="I27" s="54">
        <f>Table106[[#Totals],[Iulie]]/I31</f>
        <v>0</v>
      </c>
      <c r="J27" s="54">
        <f>Table106[[#Totals],[Aug]]/J31</f>
        <v>0</v>
      </c>
      <c r="K27" s="54">
        <f>Table106[[#Totals],[Sept]]/K31</f>
        <v>0</v>
      </c>
      <c r="L27" s="54">
        <f>Table106[[#Totals],[Oct]]/L31</f>
        <v>0</v>
      </c>
      <c r="M27" s="54">
        <f>Table106[[#Totals],[Nov]]/M31</f>
        <v>0</v>
      </c>
      <c r="N27" s="54">
        <f>Table106[[#Totals],[Dec]]/N31</f>
        <v>0</v>
      </c>
      <c r="O27" s="54">
        <f>Table106[[#Totals],[An]]/O31</f>
        <v>0</v>
      </c>
      <c r="P27" s="13"/>
    </row>
    <row r="28" spans="2:16" x14ac:dyDescent="0.3">
      <c r="B28" s="14" t="str">
        <f>Table11[[#Headers],[PLĂȚI DIVERSE]]</f>
        <v>PLĂȚI DIVERSE</v>
      </c>
      <c r="C28" s="54">
        <f>Table11[[#Totals],[Ian]]/C31</f>
        <v>0</v>
      </c>
      <c r="D28" s="54">
        <f>Table11[[#Totals],[Feb]]/D31</f>
        <v>0</v>
      </c>
      <c r="E28" s="54">
        <f>Table11[[#Totals],[Martie]]/E31</f>
        <v>0</v>
      </c>
      <c r="F28" s="54">
        <f>Table11[[#Totals],[Aprilie]]/F31</f>
        <v>0</v>
      </c>
      <c r="G28" s="54">
        <f>Table11[[#Totals],[Mai]]/G31</f>
        <v>0</v>
      </c>
      <c r="H28" s="54">
        <f>Table11[[#Totals],[Iunie]]/H31</f>
        <v>0</v>
      </c>
      <c r="I28" s="54">
        <f>Table11[[#Totals],[Iulie]]/I31</f>
        <v>0</v>
      </c>
      <c r="J28" s="54">
        <f>Table11[[#Totals],[Aug]]/J31</f>
        <v>0</v>
      </c>
      <c r="K28" s="54">
        <f>Table11[[#Totals],[Sept]]/K31</f>
        <v>0</v>
      </c>
      <c r="L28" s="54">
        <f>Table11[[#Totals],[Oct]]/L31</f>
        <v>0</v>
      </c>
      <c r="M28" s="54">
        <f>Table11[[#Totals],[Nov]]/M31</f>
        <v>0</v>
      </c>
      <c r="N28" s="54">
        <f>Table11[[#Totals],[Dec]]/N31</f>
        <v>0</v>
      </c>
      <c r="O28" s="54">
        <f>Table11[[#Totals],[An]]/O31</f>
        <v>0</v>
      </c>
      <c r="P28" s="13"/>
    </row>
    <row r="29" spans="2:16" x14ac:dyDescent="0.3">
      <c r="B29" s="14" t="str">
        <f>Table14[[#Headers],[MÂNCARE]]</f>
        <v>MÂNCARE</v>
      </c>
      <c r="C29" s="54">
        <f>Table14[[#Totals],[Ian]]/C31</f>
        <v>0</v>
      </c>
      <c r="D29" s="54">
        <f>Table14[[#Totals],[Feb]]/D31</f>
        <v>0</v>
      </c>
      <c r="E29" s="54">
        <f>Table14[[#Totals],[Martie]]/E31</f>
        <v>0</v>
      </c>
      <c r="F29" s="54">
        <f>Table14[[#Totals],[Aprilie]]/F31</f>
        <v>0</v>
      </c>
      <c r="G29" s="54">
        <f>Table14[[#Totals],[Mai]]/G31</f>
        <v>0</v>
      </c>
      <c r="H29" s="54">
        <f>Table14[[#Totals],[Iunie]]/H31</f>
        <v>0</v>
      </c>
      <c r="I29" s="54">
        <f>Table14[[#Totals],[Iulie]]/I31</f>
        <v>0</v>
      </c>
      <c r="J29" s="54">
        <f>Table14[[#Totals],[Aug]]/J31</f>
        <v>0</v>
      </c>
      <c r="K29" s="54">
        <f>Table14[[#Totals],[Sept]]/K31</f>
        <v>0</v>
      </c>
      <c r="L29" s="54">
        <f>Table14[[#Totals],[Oct]]/L31</f>
        <v>0</v>
      </c>
      <c r="M29" s="54">
        <f>Table14[[#Totals],[Nov]]/M31</f>
        <v>0</v>
      </c>
      <c r="N29" s="54">
        <f>Table14[[#Totals],[Dec]]/N31</f>
        <v>0</v>
      </c>
      <c r="O29" s="54">
        <f>Table14[[#Totals],[An]]/O31</f>
        <v>0</v>
      </c>
      <c r="P29" s="13"/>
    </row>
    <row r="30" spans="2:16" x14ac:dyDescent="0.3">
      <c r="B30" s="14" t="str">
        <f>Table15[[#Headers],[COPII]]</f>
        <v>COPII</v>
      </c>
      <c r="C30" s="54">
        <f>Table15[[#Totals],[Ian]]/C31</f>
        <v>0</v>
      </c>
      <c r="D30" s="54">
        <f>Table15[[#Totals],[Feb]]/D31</f>
        <v>0</v>
      </c>
      <c r="E30" s="54">
        <f>Table15[[#Totals],[Martie]]/E31</f>
        <v>0</v>
      </c>
      <c r="F30" s="54">
        <f>Table15[[#Totals],[Aprilie]]/F31</f>
        <v>0</v>
      </c>
      <c r="G30" s="54">
        <f>Table15[[#Totals],[Mai]]/G31</f>
        <v>0</v>
      </c>
      <c r="H30" s="54">
        <f>Table15[[#Totals],[Iunie]]/H31</f>
        <v>0</v>
      </c>
      <c r="I30" s="54">
        <f>Table15[[#Totals],[Iulie]]/I31</f>
        <v>0</v>
      </c>
      <c r="J30" s="54">
        <f>Table15[[#Totals],[Aug]]/J31</f>
        <v>0</v>
      </c>
      <c r="K30" s="54">
        <f>Table15[[#Totals],[Sept]]/K31</f>
        <v>0</v>
      </c>
      <c r="L30" s="54">
        <f>Table15[[#Totals],[Oct]]/L31</f>
        <v>0</v>
      </c>
      <c r="M30" s="54">
        <f>Table15[[#Totals],[Nov]]/M31</f>
        <v>0</v>
      </c>
      <c r="N30" s="54">
        <f>Table15[[#Totals],[Dec]]/N31</f>
        <v>0</v>
      </c>
      <c r="O30" s="54">
        <f>Table15[[#Totals],[An]]/O31</f>
        <v>0</v>
      </c>
      <c r="P30" s="13"/>
    </row>
    <row r="31" spans="2:16" s="56" customFormat="1" ht="19" customHeight="1" x14ac:dyDescent="0.25">
      <c r="B31" s="55" t="s">
        <v>110</v>
      </c>
      <c r="C31" s="76">
        <f>'Buget personal'!B15+0.00001</f>
        <v>1.0000000000000001E-5</v>
      </c>
      <c r="D31" s="76">
        <f>'Buget personal'!C15+0.00001</f>
        <v>1.0000000000000001E-5</v>
      </c>
      <c r="E31" s="76">
        <f>'Buget personal'!D15+0.00001</f>
        <v>1.0000000000000001E-5</v>
      </c>
      <c r="F31" s="76">
        <f>'Buget personal'!E15+0.00001</f>
        <v>1.0000000000000001E-5</v>
      </c>
      <c r="G31" s="76">
        <f>'Buget personal'!F15+0.0001</f>
        <v>1E-4</v>
      </c>
      <c r="H31" s="76">
        <f>'Buget personal'!G15+0.00001</f>
        <v>1.0000000000000001E-5</v>
      </c>
      <c r="I31" s="76">
        <f>'Buget personal'!H15+0.00001</f>
        <v>1.0000000000000001E-5</v>
      </c>
      <c r="J31" s="76">
        <f>'Buget personal'!I15+0.00001</f>
        <v>1.0000000000000001E-5</v>
      </c>
      <c r="K31" s="76">
        <f>'Buget personal'!J15+0.00001</f>
        <v>1.0000000000000001E-5</v>
      </c>
      <c r="L31" s="76">
        <f>'Buget personal'!K15+0.00001</f>
        <v>1.0000000000000001E-5</v>
      </c>
      <c r="M31" s="76">
        <f>'Buget personal'!L15+0.00001</f>
        <v>1.0000000000000001E-5</v>
      </c>
      <c r="N31" s="76">
        <f>'Buget personal'!M15+0.00001</f>
        <v>1.0000000000000001E-5</v>
      </c>
      <c r="O31" s="76">
        <f>'Buget personal'!N15+0.00001</f>
        <v>1.0000000000000001E-5</v>
      </c>
    </row>
    <row r="33" spans="10:10" x14ac:dyDescent="0.3">
      <c r="J33" s="10" t="s">
        <v>46</v>
      </c>
    </row>
  </sheetData>
  <sheetProtection algorithmName="SHA-512" hashValue="BV7hTsGDyx4YDf2cW9J1V9qQT+joOTM0ZaYqUSY5MEDjXlNRHF+wQVu810u+cWgjWTb1KVxC+UJ6wavVEYn54w==" saltValue="G2SOk8WQM8heRd8zWUuMsw==" spinCount="100000" sheet="1" objects="1" scenarios="1" selectLockedCells="1" selectUnlockedCells="1"/>
  <pageMargins left="0.70866141732283472" right="0.70866141732283472" top="0.74803149606299213" bottom="0.74803149606299213" header="0.31496062992125984" footer="0.31496062992125984"/>
  <pageSetup paperSize="9" scale="64" orientation="landscape" r:id="rId1"/>
  <headerFooter>
    <oddFooter>&amp;Cwww.banometru.ro</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markers="1" last="1" xr2:uid="{044D306C-949F-4981-AD17-F025085E9222}">
          <x14:colorSeries theme="0" tint="-0.499984740745262"/>
          <x14:colorNegative theme="6"/>
          <x14:colorAxis rgb="FF000000"/>
          <x14:colorMarkers theme="7"/>
          <x14:colorFirst theme="5" tint="-0.249977111117893"/>
          <x14:colorLast theme="7"/>
          <x14:colorHigh theme="5" tint="-0.249977111117893"/>
          <x14:colorLow theme="5" tint="-0.249977111117893"/>
          <x14:sparklines>
            <x14:sparkline>
              <xm:f>'Analiza Tendinte Cheltuieli'!C19:N19</xm:f>
              <xm:sqref>P19</xm:sqref>
            </x14:sparkline>
            <x14:sparkline>
              <xm:f>'Analiza Tendinte Cheltuieli'!C20:N20</xm:f>
              <xm:sqref>P20</xm:sqref>
            </x14:sparkline>
            <x14:sparkline>
              <xm:f>'Analiza Tendinte Cheltuieli'!C21:N21</xm:f>
              <xm:sqref>P21</xm:sqref>
            </x14:sparkline>
            <x14:sparkline>
              <xm:f>'Analiza Tendinte Cheltuieli'!C22:N22</xm:f>
              <xm:sqref>P22</xm:sqref>
            </x14:sparkline>
            <x14:sparkline>
              <xm:f>'Analiza Tendinte Cheltuieli'!C23:N23</xm:f>
              <xm:sqref>P23</xm:sqref>
            </x14:sparkline>
            <x14:sparkline>
              <xm:f>'Analiza Tendinte Cheltuieli'!C24:N24</xm:f>
              <xm:sqref>P24</xm:sqref>
            </x14:sparkline>
            <x14:sparkline>
              <xm:f>'Analiza Tendinte Cheltuieli'!C25:N25</xm:f>
              <xm:sqref>P25</xm:sqref>
            </x14:sparkline>
            <x14:sparkline>
              <xm:f>'Analiza Tendinte Cheltuieli'!C26:N26</xm:f>
              <xm:sqref>P26</xm:sqref>
            </x14:sparkline>
            <x14:sparkline>
              <xm:f>'Analiza Tendinte Cheltuieli'!C27:N27</xm:f>
              <xm:sqref>P27</xm:sqref>
            </x14:sparkline>
            <x14:sparkline>
              <xm:f>'Analiza Tendinte Cheltuieli'!C28:N28</xm:f>
              <xm:sqref>P28</xm:sqref>
            </x14:sparkline>
            <x14:sparkline>
              <xm:f>'Analiza Tendinte Cheltuieli'!C29:N29</xm:f>
              <xm:sqref>P29</xm:sqref>
            </x14:sparkline>
            <x14:sparkline>
              <xm:f>'Analiza Tendinte Cheltuieli'!C30:N30</xm:f>
              <xm:sqref>P30</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3FA09-3E74-4C51-938B-BF2DEFCEB07A}">
  <sheetPr>
    <tabColor rgb="FF7030A0"/>
    <pageSetUpPr fitToPage="1"/>
  </sheetPr>
  <dimension ref="B1:P25"/>
  <sheetViews>
    <sheetView workbookViewId="0">
      <selection sqref="A1:XFD1048576"/>
    </sheetView>
  </sheetViews>
  <sheetFormatPr defaultColWidth="9.09765625" defaultRowHeight="16.5" customHeight="1" x14ac:dyDescent="0.3"/>
  <cols>
    <col min="1" max="1" width="3.09765625" style="10" customWidth="1"/>
    <col min="2" max="2" width="16" style="10" customWidth="1"/>
    <col min="3" max="3" width="9.8984375" style="10" customWidth="1"/>
    <col min="4" max="14" width="9.69921875" style="10" customWidth="1"/>
    <col min="15" max="15" width="11.296875" style="10" customWidth="1"/>
    <col min="16" max="16" width="25.796875" style="10" customWidth="1"/>
    <col min="17" max="17" width="10.3984375" style="10" customWidth="1"/>
    <col min="18" max="18" width="10.09765625" style="10" customWidth="1"/>
    <col min="19" max="19" width="8" style="10" customWidth="1"/>
    <col min="20" max="16384" width="9.09765625" style="10"/>
  </cols>
  <sheetData>
    <row r="1" spans="2:2" ht="58.5" customHeight="1" x14ac:dyDescent="0.3"/>
    <row r="2" spans="2:2" ht="29.5" x14ac:dyDescent="0.3">
      <c r="B2" s="9" t="s">
        <v>89</v>
      </c>
    </row>
    <row r="18" spans="2:16" ht="13" x14ac:dyDescent="0.3">
      <c r="B18" s="11" t="s">
        <v>15</v>
      </c>
      <c r="C18" s="11" t="s">
        <v>0</v>
      </c>
      <c r="D18" s="11" t="s">
        <v>1</v>
      </c>
      <c r="E18" s="11" t="s">
        <v>83</v>
      </c>
      <c r="F18" s="11" t="s">
        <v>84</v>
      </c>
      <c r="G18" s="11" t="s">
        <v>4</v>
      </c>
      <c r="H18" s="11" t="s">
        <v>85</v>
      </c>
      <c r="I18" s="11" t="s">
        <v>86</v>
      </c>
      <c r="J18" s="11" t="s">
        <v>7</v>
      </c>
      <c r="K18" s="11" t="s">
        <v>87</v>
      </c>
      <c r="L18" s="11" t="s">
        <v>9</v>
      </c>
      <c r="M18" s="11" t="s">
        <v>10</v>
      </c>
      <c r="N18" s="11" t="s">
        <v>11</v>
      </c>
      <c r="O18" s="11" t="s">
        <v>16</v>
      </c>
      <c r="P18" s="11" t="s">
        <v>88</v>
      </c>
    </row>
    <row r="19" spans="2:16" ht="26" customHeight="1" x14ac:dyDescent="0.3">
      <c r="B19" s="61" t="str">
        <f>'Buget personal'!A7</f>
        <v>Venit salariu 1</v>
      </c>
      <c r="C19" s="63">
        <f>'Buget personal'!B7/C25</f>
        <v>0</v>
      </c>
      <c r="D19" s="63">
        <f>'Buget personal'!C7/D25</f>
        <v>0</v>
      </c>
      <c r="E19" s="63">
        <f>'Buget personal'!D7/E25</f>
        <v>0</v>
      </c>
      <c r="F19" s="63">
        <f>'Buget personal'!E7/F25</f>
        <v>0</v>
      </c>
      <c r="G19" s="63">
        <f>'Buget personal'!F7/G25</f>
        <v>0</v>
      </c>
      <c r="H19" s="63">
        <f>'Buget personal'!G7/H25</f>
        <v>0</v>
      </c>
      <c r="I19" s="63">
        <f>'Buget personal'!H7/I25</f>
        <v>0</v>
      </c>
      <c r="J19" s="63">
        <f>'Buget personal'!I7/J25</f>
        <v>0</v>
      </c>
      <c r="K19" s="63">
        <f>'Buget personal'!J7/K25</f>
        <v>0</v>
      </c>
      <c r="L19" s="63">
        <f>'Buget personal'!K7/L25</f>
        <v>0</v>
      </c>
      <c r="M19" s="63">
        <f>'Buget personal'!L7/M25</f>
        <v>0</v>
      </c>
      <c r="N19" s="63">
        <f>'Buget personal'!M7/N25</f>
        <v>0</v>
      </c>
      <c r="O19" s="63">
        <f>'Buget personal'!N7/O25</f>
        <v>0</v>
      </c>
      <c r="P19" s="15"/>
    </row>
    <row r="20" spans="2:16" ht="26" customHeight="1" x14ac:dyDescent="0.3">
      <c r="B20" s="61" t="str">
        <f>'Buget personal'!A8</f>
        <v>Venit salariu 2</v>
      </c>
      <c r="C20" s="63">
        <f>'Buget personal'!B8/C25</f>
        <v>0</v>
      </c>
      <c r="D20" s="63">
        <f>'Buget personal'!C8/D25</f>
        <v>0</v>
      </c>
      <c r="E20" s="63">
        <f>'Buget personal'!D8/E25</f>
        <v>0</v>
      </c>
      <c r="F20" s="63">
        <f>'Buget personal'!E8/F25</f>
        <v>0</v>
      </c>
      <c r="G20" s="63">
        <f>'Buget personal'!F8/G25</f>
        <v>0</v>
      </c>
      <c r="H20" s="63">
        <f>'Buget personal'!G8/H25</f>
        <v>0</v>
      </c>
      <c r="I20" s="63">
        <f>'Buget personal'!H8/I25</f>
        <v>0</v>
      </c>
      <c r="J20" s="63">
        <f>'Buget personal'!I8/J25</f>
        <v>0</v>
      </c>
      <c r="K20" s="63">
        <f>'Buget personal'!J8/K25</f>
        <v>0</v>
      </c>
      <c r="L20" s="63">
        <f>'Buget personal'!K8/L25</f>
        <v>0</v>
      </c>
      <c r="M20" s="63">
        <f>'Buget personal'!L8/M25</f>
        <v>0</v>
      </c>
      <c r="N20" s="63">
        <f>'Buget personal'!M8/N25</f>
        <v>0</v>
      </c>
      <c r="O20" s="63">
        <f>'Buget personal'!N8/O25</f>
        <v>0</v>
      </c>
      <c r="P20" s="16"/>
    </row>
    <row r="21" spans="2:16" ht="26" customHeight="1" x14ac:dyDescent="0.3">
      <c r="B21" s="61" t="str">
        <f>'Buget personal'!A9</f>
        <v>Tichete de masa</v>
      </c>
      <c r="C21" s="63">
        <f>'Buget personal'!B9/C25</f>
        <v>0</v>
      </c>
      <c r="D21" s="63">
        <f>'Buget personal'!C9/D25</f>
        <v>0</v>
      </c>
      <c r="E21" s="63">
        <f>'Buget personal'!D9/E25</f>
        <v>0</v>
      </c>
      <c r="F21" s="63">
        <f>'Buget personal'!E9/F25</f>
        <v>0</v>
      </c>
      <c r="G21" s="63">
        <f>'Buget personal'!F9/G25</f>
        <v>0</v>
      </c>
      <c r="H21" s="63">
        <f>'Buget personal'!G9/H25</f>
        <v>0</v>
      </c>
      <c r="I21" s="63">
        <f>'Buget personal'!H9/I25</f>
        <v>0</v>
      </c>
      <c r="J21" s="63">
        <f>'Buget personal'!I9/J25</f>
        <v>0</v>
      </c>
      <c r="K21" s="63">
        <f>'Buget personal'!J9/K25</f>
        <v>0</v>
      </c>
      <c r="L21" s="63">
        <f>'Buget personal'!K9/L25</f>
        <v>0</v>
      </c>
      <c r="M21" s="63">
        <f>'Buget personal'!L9/M25</f>
        <v>0</v>
      </c>
      <c r="N21" s="63">
        <f>'Buget personal'!M9/N25</f>
        <v>0</v>
      </c>
      <c r="O21" s="63">
        <f>'Buget personal'!N9/O25</f>
        <v>0</v>
      </c>
      <c r="P21" s="16"/>
    </row>
    <row r="22" spans="2:16" ht="26" customHeight="1" x14ac:dyDescent="0.3">
      <c r="B22" s="61" t="str">
        <f>'Buget personal'!A10</f>
        <v>Dividende</v>
      </c>
      <c r="C22" s="63">
        <f>'Buget personal'!B10/C25</f>
        <v>0</v>
      </c>
      <c r="D22" s="63">
        <f>'Buget personal'!C10/D25</f>
        <v>0</v>
      </c>
      <c r="E22" s="63">
        <f>'Buget personal'!D10/E25</f>
        <v>0</v>
      </c>
      <c r="F22" s="63">
        <f>'Buget personal'!E10/F25</f>
        <v>0</v>
      </c>
      <c r="G22" s="63">
        <f>'Buget personal'!F10/G25</f>
        <v>0</v>
      </c>
      <c r="H22" s="63">
        <f>'Buget personal'!G10/H25</f>
        <v>0</v>
      </c>
      <c r="I22" s="63">
        <f>'Buget personal'!H10/I25</f>
        <v>0</v>
      </c>
      <c r="J22" s="63">
        <f>'Buget personal'!I10/J25</f>
        <v>0</v>
      </c>
      <c r="K22" s="63">
        <f>'Buget personal'!J10/K25</f>
        <v>0</v>
      </c>
      <c r="L22" s="63">
        <f>'Buget personal'!K10/L25</f>
        <v>0</v>
      </c>
      <c r="M22" s="63">
        <f>'Buget personal'!L10/M25</f>
        <v>0</v>
      </c>
      <c r="N22" s="63">
        <f>'Buget personal'!M10/N25</f>
        <v>0</v>
      </c>
      <c r="O22" s="63">
        <f>'Buget personal'!N10/O25</f>
        <v>0</v>
      </c>
      <c r="P22" s="16"/>
    </row>
    <row r="23" spans="2:16" ht="26" customHeight="1" x14ac:dyDescent="0.3">
      <c r="B23" s="61" t="str">
        <f>'Buget personal'!A11</f>
        <v>Venituri independente</v>
      </c>
      <c r="C23" s="63">
        <f>'Buget personal'!B11/C25</f>
        <v>0</v>
      </c>
      <c r="D23" s="63">
        <f>'Buget personal'!C11/D25</f>
        <v>0</v>
      </c>
      <c r="E23" s="63">
        <f>'Buget personal'!D11/E25</f>
        <v>0</v>
      </c>
      <c r="F23" s="63">
        <f>'Buget personal'!E11/F25</f>
        <v>0</v>
      </c>
      <c r="G23" s="63">
        <f>'Buget personal'!F11/G25</f>
        <v>0</v>
      </c>
      <c r="H23" s="63">
        <f>'Buget personal'!G11/H25</f>
        <v>0</v>
      </c>
      <c r="I23" s="63">
        <f>'Buget personal'!H11/I25</f>
        <v>0</v>
      </c>
      <c r="J23" s="63">
        <f>'Buget personal'!I11/J25</f>
        <v>0</v>
      </c>
      <c r="K23" s="63">
        <f>'Buget personal'!J11/K25</f>
        <v>0</v>
      </c>
      <c r="L23" s="63">
        <f>'Buget personal'!K11/L25</f>
        <v>0</v>
      </c>
      <c r="M23" s="63">
        <f>'Buget personal'!L11/M25</f>
        <v>0</v>
      </c>
      <c r="N23" s="63">
        <f>'Buget personal'!M11/N25</f>
        <v>0</v>
      </c>
      <c r="O23" s="63">
        <f>'Buget personal'!N11/O25</f>
        <v>0</v>
      </c>
      <c r="P23" s="16"/>
    </row>
    <row r="24" spans="2:16" ht="26" customHeight="1" x14ac:dyDescent="0.3">
      <c r="B24" s="61" t="str">
        <f>'Buget personal'!A12</f>
        <v>Venit suplimentar</v>
      </c>
      <c r="C24" s="63">
        <f>'Buget personal'!B12/C25</f>
        <v>0</v>
      </c>
      <c r="D24" s="63">
        <f>'Buget personal'!C12/D25</f>
        <v>0</v>
      </c>
      <c r="E24" s="63">
        <f>'Buget personal'!D12/E25</f>
        <v>0</v>
      </c>
      <c r="F24" s="63">
        <f>'Buget personal'!E12/F25</f>
        <v>0</v>
      </c>
      <c r="G24" s="63">
        <f>'Buget personal'!F12/G25</f>
        <v>0</v>
      </c>
      <c r="H24" s="63">
        <f>'Buget personal'!G12/H25</f>
        <v>0</v>
      </c>
      <c r="I24" s="63">
        <f>'Buget personal'!H12/I25</f>
        <v>0</v>
      </c>
      <c r="J24" s="63">
        <f>'Buget personal'!I12/J25</f>
        <v>0</v>
      </c>
      <c r="K24" s="63">
        <f>'Buget personal'!J12/K25</f>
        <v>0</v>
      </c>
      <c r="L24" s="63">
        <f>'Buget personal'!K12/L25</f>
        <v>0</v>
      </c>
      <c r="M24" s="63">
        <f>'Buget personal'!L12/M25</f>
        <v>0</v>
      </c>
      <c r="N24" s="63">
        <f>'Buget personal'!M12/N25</f>
        <v>0</v>
      </c>
      <c r="O24" s="63">
        <f>'Buget personal'!N12/O25</f>
        <v>0</v>
      </c>
      <c r="P24" s="17"/>
    </row>
    <row r="25" spans="2:16" ht="16.5" customHeight="1" x14ac:dyDescent="0.3">
      <c r="B25" s="62" t="s">
        <v>110</v>
      </c>
      <c r="C25" s="77">
        <f>'Buget personal'!B13+0.00001</f>
        <v>1.0000000000000001E-5</v>
      </c>
      <c r="D25" s="77">
        <f>'Buget personal'!C13+0.00001</f>
        <v>1.0000000000000001E-5</v>
      </c>
      <c r="E25" s="77">
        <f>'Buget personal'!D13+0.00001</f>
        <v>1.0000000000000001E-5</v>
      </c>
      <c r="F25" s="77">
        <f>'Buget personal'!E13+0.00001</f>
        <v>1.0000000000000001E-5</v>
      </c>
      <c r="G25" s="77">
        <f>'Buget personal'!F13+0.00001</f>
        <v>1.0000000000000001E-5</v>
      </c>
      <c r="H25" s="77">
        <f>'Buget personal'!G13+0.00001</f>
        <v>1.0000000000000001E-5</v>
      </c>
      <c r="I25" s="77">
        <f>'Buget personal'!H13+0.00001</f>
        <v>1.0000000000000001E-5</v>
      </c>
      <c r="J25" s="77">
        <f>'Buget personal'!I13+0.00001</f>
        <v>1.0000000000000001E-5</v>
      </c>
      <c r="K25" s="77">
        <f>'Buget personal'!J13+0.00001</f>
        <v>1.0000000000000001E-5</v>
      </c>
      <c r="L25" s="77">
        <f>'Buget personal'!K13+0.00001</f>
        <v>1.0000000000000001E-5</v>
      </c>
      <c r="M25" s="77">
        <f>'Buget personal'!L13+0.00001</f>
        <v>1.0000000000000001E-5</v>
      </c>
      <c r="N25" s="77">
        <f>'Buget personal'!M13+0.00001</f>
        <v>1.0000000000000001E-5</v>
      </c>
      <c r="O25" s="77">
        <f>'Buget personal'!N13+0.00000001</f>
        <v>1E-8</v>
      </c>
      <c r="P25" s="17"/>
    </row>
  </sheetData>
  <sheetProtection algorithmName="SHA-512" hashValue="Sz57LqHDZsNlOuWWmcTmdl3RcL5IoTUnlAdK3CLgo2lvUMUDAIhyuukp1r0AAGtP4VDHkI4guoxebdXPZ15kKg==" saltValue="nCT2nQi3V3Efpv8AKmnSAA==" spinCount="100000" sheet="1" objects="1" scenarios="1" selectLockedCells="1" selectUnlockedCells="1"/>
  <pageMargins left="0.7" right="0.7" top="0.75" bottom="0.75" header="0.3" footer="0.3"/>
  <pageSetup paperSize="9" scale="63" orientation="landscape" horizontalDpi="4294967293" verticalDpi="1200" r:id="rId1"/>
  <ignoredErrors>
    <ignoredError sqref="C19:C25 D19:D25 E19:O21 E22:F22 E23:E25 F23:F25 G22:G25 H22:H25 I22:I25 J22:J25 K22:O25" calculatedColumn="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markers="1" last="1" xr2:uid="{16F7AF1C-9627-422F-ABC4-CC3AA798E7F0}">
          <x14:colorSeries theme="0" tint="-0.499984740745262"/>
          <x14:colorNegative theme="6"/>
          <x14:colorAxis rgb="FF000000"/>
          <x14:colorMarkers theme="7"/>
          <x14:colorFirst theme="5" tint="-0.249977111117893"/>
          <x14:colorLast theme="7"/>
          <x14:colorHigh theme="5" tint="-0.249977111117893"/>
          <x14:colorLow theme="5" tint="-0.249977111117893"/>
          <x14:sparklines>
            <x14:sparkline>
              <xm:f>'Analiza Tendinte Venituri'!C20:N20</xm:f>
              <xm:sqref>P20</xm:sqref>
            </x14:sparkline>
          </x14:sparklines>
        </x14:sparklineGroup>
        <x14:sparklineGroup manualMax="0" manualMin="0" displayEmptyCellsAs="gap" markers="1" last="1" xr2:uid="{37A84806-5B5D-4BB5-BE90-62690266B6D7}">
          <x14:colorSeries theme="0" tint="-0.499984740745262"/>
          <x14:colorNegative theme="6"/>
          <x14:colorAxis rgb="FF000000"/>
          <x14:colorMarkers theme="7"/>
          <x14:colorFirst theme="5" tint="-0.249977111117893"/>
          <x14:colorLast theme="7"/>
          <x14:colorHigh theme="5" tint="-0.249977111117893"/>
          <x14:colorLow theme="5" tint="-0.249977111117893"/>
          <x14:sparklines>
            <x14:sparkline>
              <xm:f>'Analiza Tendinte Venituri'!C19:N19</xm:f>
              <xm:sqref>P19</xm:sqref>
            </x14:sparkline>
          </x14:sparklines>
        </x14:sparklineGroup>
        <x14:sparklineGroup manualMax="0" manualMin="0" displayEmptyCellsAs="gap" markers="1" last="1" xr2:uid="{BE52E13F-2EBE-45DC-9BF8-B35622E88BE4}">
          <x14:colorSeries theme="0" tint="-0.499984740745262"/>
          <x14:colorNegative theme="6"/>
          <x14:colorAxis rgb="FF000000"/>
          <x14:colorMarkers theme="7"/>
          <x14:colorFirst theme="5" tint="-0.249977111117893"/>
          <x14:colorLast theme="7"/>
          <x14:colorHigh theme="5" tint="-0.249977111117893"/>
          <x14:colorLow theme="5" tint="-0.249977111117893"/>
          <x14:sparklines>
            <x14:sparkline>
              <xm:f>'Analiza Tendinte Venituri'!C21:N21</xm:f>
              <xm:sqref>P21</xm:sqref>
            </x14:sparkline>
          </x14:sparklines>
        </x14:sparklineGroup>
        <x14:sparklineGroup manualMax="0" manualMin="0" displayEmptyCellsAs="gap" markers="1" last="1" xr2:uid="{F38C89CB-A7C5-4E7F-8F59-C6A9AAAF6503}">
          <x14:colorSeries theme="0" tint="-0.499984740745262"/>
          <x14:colorNegative theme="6"/>
          <x14:colorAxis rgb="FF000000"/>
          <x14:colorMarkers theme="7"/>
          <x14:colorFirst theme="5" tint="-0.249977111117893"/>
          <x14:colorLast theme="7"/>
          <x14:colorHigh theme="5" tint="-0.249977111117893"/>
          <x14:colorLow theme="5" tint="-0.249977111117893"/>
          <x14:sparklines>
            <x14:sparkline>
              <xm:f>'Analiza Tendinte Venituri'!C22:N22</xm:f>
              <xm:sqref>P22</xm:sqref>
            </x14:sparkline>
          </x14:sparklines>
        </x14:sparklineGroup>
        <x14:sparklineGroup manualMax="0" manualMin="0" displayEmptyCellsAs="gap" markers="1" last="1" xr2:uid="{8D2394FD-74A8-460D-8043-F2DF48B46C43}">
          <x14:colorSeries theme="0" tint="-0.499984740745262"/>
          <x14:colorNegative theme="6"/>
          <x14:colorAxis rgb="FF000000"/>
          <x14:colorMarkers theme="7"/>
          <x14:colorFirst theme="5" tint="-0.249977111117893"/>
          <x14:colorLast theme="7"/>
          <x14:colorHigh theme="5" tint="-0.249977111117893"/>
          <x14:colorLow theme="5" tint="-0.249977111117893"/>
          <x14:sparklines>
            <x14:sparkline>
              <xm:f>'Analiza Tendinte Venituri'!C23:N23</xm:f>
              <xm:sqref>P23</xm:sqref>
            </x14:sparkline>
          </x14:sparklines>
        </x14:sparklineGroup>
        <x14:sparklineGroup manualMax="0" manualMin="0" displayEmptyCellsAs="gap" markers="1" last="1" xr2:uid="{77EE2809-9458-400C-B9AF-E1A9E1021FAC}">
          <x14:colorSeries theme="0" tint="-0.499984740745262"/>
          <x14:colorNegative theme="6"/>
          <x14:colorAxis rgb="FF000000"/>
          <x14:colorMarkers theme="7"/>
          <x14:colorFirst theme="5" tint="-0.249977111117893"/>
          <x14:colorLast theme="7"/>
          <x14:colorHigh theme="5" tint="-0.249977111117893"/>
          <x14:colorLow theme="5" tint="-0.249977111117893"/>
          <x14:sparklines>
            <x14:sparkline>
              <xm:f>'Analiza Tendinte Venituri'!C24:N24</xm:f>
              <xm:sqref>P24</xm:sqref>
            </x14:sparkline>
            <x14:sparkline>
              <xm:f>'Analiza Tendinte Venituri'!C25:N25</xm:f>
              <xm:sqref>P25</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GHID</vt:lpstr>
      <vt:lpstr>Buget personal</vt:lpstr>
      <vt:lpstr>Analiza Tendinte Cheltuieli</vt:lpstr>
      <vt:lpstr>Analiza Tendinte Venituri</vt:lpstr>
      <vt:lpstr>'Buget personal'!Print_Area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budget</dc:title>
  <dc:subject/>
  <dc:creator>Silvia Misu</dc:creator>
  <cp:keywords/>
  <dc:description/>
  <cp:lastModifiedBy>silvia misu</cp:lastModifiedBy>
  <cp:lastPrinted>2022-11-18T10:07:37Z</cp:lastPrinted>
  <dcterms:created xsi:type="dcterms:W3CDTF">2016-10-26T09:36:02Z</dcterms:created>
  <dcterms:modified xsi:type="dcterms:W3CDTF">2022-11-18T10:33:15Z</dcterms:modified>
  <cp:category/>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TC101885149990</vt:lpwstr>
  </property>
</Properties>
</file>