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mc:AlternateContent xmlns:mc="http://schemas.openxmlformats.org/markup-compatibility/2006">
    <mc:Choice Requires="x15">
      <x15ac:absPath xmlns:x15ac="http://schemas.microsoft.com/office/spreadsheetml/2010/11/ac" url="C:\Users\1y8c\Desktop\CO si ShiftPlan CC\BugeteBano\"/>
    </mc:Choice>
  </mc:AlternateContent>
  <xr:revisionPtr revIDLastSave="0" documentId="13_ncr:1_{5D73815B-7722-4271-B1F5-13A8328FB2B5}" xr6:coauthVersionLast="47" xr6:coauthVersionMax="47" xr10:uidLastSave="{00000000-0000-0000-0000-000000000000}"/>
  <bookViews>
    <workbookView xWindow="-108" yWindow="-108" windowWidth="23256" windowHeight="12576" activeTab="2" xr2:uid="{00000000-000D-0000-FFFF-FFFF00000000}"/>
  </bookViews>
  <sheets>
    <sheet name="Cum se folosește" sheetId="8" r:id="rId1"/>
    <sheet name="Tablou de bord" sheetId="1" r:id="rId2"/>
    <sheet name="Flux de numerar" sheetId="6" r:id="rId3"/>
    <sheet name="Stabilirea categoriilor" sheetId="3" r:id="rId4"/>
    <sheet name="Date cheltuieli personale" sheetId="4" state="hidden" r:id="rId5"/>
  </sheets>
  <externalReferences>
    <externalReference r:id="rId6"/>
    <externalReference r:id="rId7"/>
  </externalReferences>
  <definedNames>
    <definedName name="accounts">OFFSET([1]Budget!$K$4,1,0,ROW([1]Budget!$K$10)-ROW([1]Budget!$K$4)-1,1)</definedName>
    <definedName name="Altele">'Stabilirea categoriilor'!$T$6:$T$17</definedName>
    <definedName name="Animale">'Stabilirea categoriilor'!$T$18:$T$18</definedName>
    <definedName name="categorii" localSheetId="0">tblCategorii2[nume_categorie]</definedName>
    <definedName name="categorii">tblCategorii2[nume_categorie]</definedName>
    <definedName name="Copii">'Stabilirea categoriilor'!$R$7:$R$18</definedName>
    <definedName name="Distracție">'Stabilirea categoriilor'!$J$7:$J$18</definedName>
    <definedName name="Economisire_Investitii">'Stabilirea categoriilor'!$P$7:$P$18</definedName>
    <definedName name="Hrana">'Stabilirea categoriilor'!$L$7:$L$18</definedName>
    <definedName name="Îngrijire_familie_personală">'Stabilirea categoriilor'!$F$7:$F$18</definedName>
    <definedName name="locuință">'Stabilirea categoriilor'!$D$7:$D$16</definedName>
    <definedName name="_xlnm.Print_Area" localSheetId="0">'Cum se folosește'!$B$2:$R$38</definedName>
    <definedName name="_xlnm.Print_Area" localSheetId="1">'Tablou de bord'!$B$2:$N$38</definedName>
    <definedName name="Rate_la_credite">'Stabilirea categoriilor'!$N$7:$N$18</definedName>
    <definedName name="subcategorii" localSheetId="0">CHOOSE(MATCH(tblCheltuieli[[#This Row],[Categorie]],tblCategorii2[nume_categorie],0),'Stabilirea categoriilor'!$D$7:$D$16,'Stabilirea categoriilor'!$F$7:$F$17,tblCategorie3[Transport],tblCategorie4[Distracție],'Stabilirea categoriilor'!$L$7:$L$17,tblCategorie6[Rate la credite],tblCategorie7[Economisire/Investitii],tblCategorie8[Copii],tblCategorie9[Animale],tblCategorie10[Venituri])</definedName>
    <definedName name="subcategorii">CHOOSE(MATCH(tblCheltuieli[[#This Row],[Categorie]],tblCategorii2[nume_categorie],0),'Stabilirea categoriilor'!$D$7:$D$16,'Stabilirea categoriilor'!$F$7:$F$17,tblCategorie3[Transport],tblCategorie4[Distracție],'Stabilirea categoriilor'!$L$7:$L$17,tblCategorie6[Rate la credite],tblCategorie7[Economisire/Investitii],tblCategorie8[Copii],tblCategorie9[Animale],tblCategorie10[Venituri],tblCategorie11[[#All],[Altele]])</definedName>
    <definedName name="tblCategorie21">'Stabilirea categoriilor'!$V$7:$V$18</definedName>
    <definedName name="transport">'Stabilirea categoriilor'!$H$7:$H$18</definedName>
  </definedNames>
  <calcPr calcId="191029"/>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6" l="1"/>
  <c r="C16" i="6"/>
  <c r="C17" i="6"/>
  <c r="C18" i="6"/>
  <c r="C19" i="6"/>
  <c r="C20" i="6"/>
  <c r="C21" i="6"/>
  <c r="C14" i="6"/>
  <c r="K174" i="6"/>
  <c r="J174" i="6"/>
  <c r="C104" i="6"/>
  <c r="C103" i="6"/>
  <c r="C106" i="6"/>
  <c r="C105" i="6"/>
  <c r="B107" i="6"/>
  <c r="J9" i="6" l="1"/>
  <c r="C88" i="6"/>
  <c r="A15" i="6"/>
  <c r="A16" i="6"/>
  <c r="A17" i="6"/>
  <c r="A18" i="6"/>
  <c r="A19" i="6"/>
  <c r="A20" i="6"/>
  <c r="A21" i="6"/>
  <c r="A14" i="6"/>
  <c r="B101" i="6"/>
  <c r="B95" i="6"/>
  <c r="B89" i="6"/>
  <c r="B80" i="6"/>
  <c r="B69" i="6"/>
  <c r="B63" i="6"/>
  <c r="B55" i="6"/>
  <c r="B48" i="6"/>
  <c r="B35" i="6"/>
  <c r="B22" i="6"/>
  <c r="B4" i="6" s="1"/>
  <c r="B9" i="3"/>
  <c r="A87" i="6" l="1"/>
  <c r="C87" i="6" s="1"/>
  <c r="A83" i="6"/>
  <c r="C83" i="6" s="1"/>
  <c r="A84" i="6"/>
  <c r="C84" i="6" s="1"/>
  <c r="A85" i="6"/>
  <c r="C85" i="6" s="1"/>
  <c r="A86" i="6"/>
  <c r="C86" i="6" s="1"/>
  <c r="D85" i="6" l="1"/>
  <c r="D86" i="6"/>
  <c r="D87" i="6"/>
  <c r="J4" i="6"/>
  <c r="J5" i="6"/>
  <c r="J6" i="6"/>
  <c r="J8" i="6"/>
  <c r="J7" i="6"/>
  <c r="A98" i="6"/>
  <c r="C98" i="6" s="1"/>
  <c r="A99" i="6"/>
  <c r="C99" i="6" s="1"/>
  <c r="A100" i="6"/>
  <c r="C100" i="6" s="1"/>
  <c r="A97" i="6"/>
  <c r="C97" i="6" s="1"/>
  <c r="A92" i="6"/>
  <c r="C92" i="6" s="1"/>
  <c r="A93" i="6"/>
  <c r="C93" i="6" s="1"/>
  <c r="A94" i="6"/>
  <c r="C94" i="6" s="1"/>
  <c r="A91" i="6"/>
  <c r="C91" i="6" s="1"/>
  <c r="A82" i="6"/>
  <c r="C82" i="6" s="1"/>
  <c r="A72" i="6"/>
  <c r="C72" i="6" s="1"/>
  <c r="A73" i="6"/>
  <c r="C73" i="6" s="1"/>
  <c r="A74" i="6"/>
  <c r="C74" i="6" s="1"/>
  <c r="A75" i="6"/>
  <c r="C75" i="6" s="1"/>
  <c r="A76" i="6"/>
  <c r="C76" i="6" s="1"/>
  <c r="A77" i="6"/>
  <c r="C77" i="6" s="1"/>
  <c r="A78" i="6"/>
  <c r="C78" i="6" s="1"/>
  <c r="A79" i="6"/>
  <c r="C79" i="6" s="1"/>
  <c r="A71" i="6"/>
  <c r="C71" i="6" s="1"/>
  <c r="A67" i="6"/>
  <c r="C67" i="6" s="1"/>
  <c r="A68" i="6"/>
  <c r="C68" i="6" s="1"/>
  <c r="A66" i="6"/>
  <c r="C66" i="6" s="1"/>
  <c r="A65" i="6"/>
  <c r="C65" i="6" s="1"/>
  <c r="A58" i="6"/>
  <c r="C58" i="6" s="1"/>
  <c r="A59" i="6"/>
  <c r="C59" i="6" s="1"/>
  <c r="A60" i="6"/>
  <c r="C60" i="6" s="1"/>
  <c r="A61" i="6"/>
  <c r="C61" i="6" s="1"/>
  <c r="A62" i="6"/>
  <c r="C62" i="6" s="1"/>
  <c r="A57" i="6"/>
  <c r="C57" i="6" s="1"/>
  <c r="A51" i="6"/>
  <c r="C51" i="6" s="1"/>
  <c r="A52" i="6"/>
  <c r="C52" i="6" s="1"/>
  <c r="A53" i="6"/>
  <c r="C53" i="6" s="1"/>
  <c r="A54" i="6"/>
  <c r="C54" i="6" s="1"/>
  <c r="A50" i="6"/>
  <c r="C50" i="6" s="1"/>
  <c r="A38" i="6"/>
  <c r="C38" i="6" s="1"/>
  <c r="A39" i="6"/>
  <c r="C39" i="6" s="1"/>
  <c r="A40" i="6"/>
  <c r="C40" i="6" s="1"/>
  <c r="A41" i="6"/>
  <c r="C41" i="6" s="1"/>
  <c r="A42" i="6"/>
  <c r="C42" i="6" s="1"/>
  <c r="A43" i="6"/>
  <c r="C43" i="6" s="1"/>
  <c r="A44" i="6"/>
  <c r="C44" i="6" s="1"/>
  <c r="A45" i="6"/>
  <c r="C45" i="6" s="1"/>
  <c r="A46" i="6"/>
  <c r="C46" i="6" s="1"/>
  <c r="A47" i="6"/>
  <c r="C47" i="6" s="1"/>
  <c r="A37" i="6"/>
  <c r="C37" i="6" s="1"/>
  <c r="A34" i="6"/>
  <c r="C34" i="6" s="1"/>
  <c r="A26" i="6"/>
  <c r="C26" i="6" s="1"/>
  <c r="A27" i="6"/>
  <c r="C27" i="6" s="1"/>
  <c r="A28" i="6"/>
  <c r="C28" i="6" s="1"/>
  <c r="A29" i="6"/>
  <c r="C29" i="6" s="1"/>
  <c r="A30" i="6"/>
  <c r="C30" i="6" s="1"/>
  <c r="A31" i="6"/>
  <c r="C31" i="6" s="1"/>
  <c r="A32" i="6"/>
  <c r="C32" i="6" s="1"/>
  <c r="A33" i="6"/>
  <c r="C33" i="6" s="1"/>
  <c r="A25" i="6"/>
  <c r="C25" i="6" s="1"/>
  <c r="B14" i="3"/>
  <c r="B13" i="3"/>
  <c r="B12" i="3"/>
  <c r="B11" i="3"/>
  <c r="I10" i="6"/>
  <c r="B10" i="3"/>
  <c r="B8" i="3"/>
  <c r="B7" i="3"/>
  <c r="B6" i="3"/>
  <c r="B5" i="3"/>
  <c r="C107" i="6" l="1"/>
  <c r="B5" i="6"/>
  <c r="B6" i="6" s="1"/>
  <c r="D32" i="6"/>
  <c r="C22" i="6"/>
  <c r="C4" i="6" s="1"/>
  <c r="D4" i="6" s="1"/>
  <c r="C48" i="6"/>
  <c r="C63" i="6"/>
  <c r="C69" i="6"/>
  <c r="C80" i="6"/>
  <c r="D50" i="6"/>
  <c r="C55" i="6"/>
  <c r="C89" i="6"/>
  <c r="C95" i="6"/>
  <c r="C101" i="6"/>
  <c r="J10" i="6"/>
  <c r="D97" i="6"/>
  <c r="D76" i="6"/>
  <c r="D100" i="6"/>
  <c r="D84" i="6"/>
  <c r="D99" i="6"/>
  <c r="D92" i="6"/>
  <c r="D82" i="6"/>
  <c r="D98" i="6"/>
  <c r="D91" i="6"/>
  <c r="D94" i="6"/>
  <c r="D75" i="6"/>
  <c r="D88" i="6"/>
  <c r="D83" i="6"/>
  <c r="D93" i="6"/>
  <c r="D74" i="6"/>
  <c r="D73" i="6"/>
  <c r="D77" i="6"/>
  <c r="D71" i="6"/>
  <c r="D79" i="6"/>
  <c r="D78" i="6"/>
  <c r="D72" i="6"/>
  <c r="D67" i="6"/>
  <c r="D57" i="6"/>
  <c r="D65" i="6"/>
  <c r="D61" i="6"/>
  <c r="D68" i="6"/>
  <c r="D60" i="6"/>
  <c r="D66" i="6"/>
  <c r="D62" i="6"/>
  <c r="D54" i="6"/>
  <c r="D58" i="6"/>
  <c r="D59" i="6"/>
  <c r="D53" i="6"/>
  <c r="D52" i="6"/>
  <c r="D51" i="6"/>
  <c r="D41" i="6"/>
  <c r="D42" i="6"/>
  <c r="D44" i="6"/>
  <c r="D37" i="6"/>
  <c r="D38" i="6"/>
  <c r="D40" i="6"/>
  <c r="D46" i="6"/>
  <c r="D45" i="6"/>
  <c r="D43" i="6"/>
  <c r="D47" i="6"/>
  <c r="D39" i="6"/>
  <c r="D14" i="6"/>
  <c r="D26" i="6"/>
  <c r="D30" i="6"/>
  <c r="D29" i="6"/>
  <c r="D28" i="6"/>
  <c r="D33" i="6"/>
  <c r="D34" i="6"/>
  <c r="D27" i="6"/>
  <c r="D31" i="6"/>
  <c r="D20" i="6"/>
  <c r="D17" i="6"/>
  <c r="D16" i="6"/>
  <c r="D15" i="6"/>
  <c r="D18" i="6"/>
  <c r="D19" i="6"/>
  <c r="D107" i="6" l="1"/>
  <c r="C35" i="6"/>
  <c r="D48" i="6"/>
  <c r="D69" i="6"/>
  <c r="D63" i="6"/>
  <c r="D89" i="6"/>
  <c r="D80" i="6"/>
  <c r="D55" i="6"/>
  <c r="D95" i="6"/>
  <c r="D101" i="6"/>
  <c r="D21" i="6"/>
  <c r="D22" i="6" s="1"/>
  <c r="D25" i="6"/>
  <c r="D35" i="6" s="1"/>
  <c r="C5" i="6" l="1"/>
  <c r="D5" i="6" s="1"/>
  <c r="C6" i="6" l="1"/>
  <c r="D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silvia misu</author>
    <author>Vertex42</author>
  </authors>
  <commentList>
    <comment ref="I3" authorId="0" shapeId="0" xr:uid="{D823F751-B4B7-4E4C-83E7-1147D4FC1A48}">
      <text>
        <r>
          <rPr>
            <b/>
            <sz val="9"/>
            <color indexed="81"/>
            <rFont val="Tahoma"/>
            <family val="2"/>
          </rPr>
          <t xml:space="preserve">Solduri de început:
</t>
        </r>
        <r>
          <rPr>
            <sz val="9"/>
            <color indexed="81"/>
            <rFont val="Tahoma"/>
            <family val="2"/>
          </rPr>
          <t>Introduceți soldurile de la începutul perioadei bugetare.</t>
        </r>
      </text>
    </comment>
    <comment ref="G13" authorId="1" shapeId="0" xr:uid="{23E44CD6-65B4-4FDC-A82D-D09CF19FD43B}">
      <text>
        <r>
          <rPr>
            <sz val="9"/>
            <color indexed="81"/>
            <rFont val="Tahoma"/>
            <family val="2"/>
          </rPr>
          <t xml:space="preserve">Selecteaza categoria din lista predefinita
</t>
        </r>
      </text>
    </comment>
    <comment ref="H13" authorId="1" shapeId="0" xr:uid="{CDDC89EB-5598-44B2-940B-E457D138E879}">
      <text>
        <r>
          <rPr>
            <sz val="9"/>
            <color indexed="81"/>
            <rFont val="Tahoma"/>
            <family val="2"/>
          </rPr>
          <t xml:space="preserve">Selecteaza mai intai categoria din lista predefinita sai apoi subcategoria din acesata coloana
</t>
        </r>
      </text>
    </comment>
    <comment ref="I13" authorId="2" shapeId="0" xr:uid="{9FF7C908-CAA2-430F-A5DF-BF24205898AE}">
      <text>
        <r>
          <rPr>
            <sz val="9"/>
            <color indexed="81"/>
            <rFont val="Tahoma"/>
            <family val="2"/>
          </rPr>
          <t>Alege din conturile de mai sus (cash, card debit 1, ….) sau din lista predefinita</t>
        </r>
      </text>
    </comment>
    <comment ref="J13" authorId="2" shapeId="0" xr:uid="{E5F7FF9C-42D6-41CA-A459-4801C4FBAFE7}">
      <text>
        <r>
          <rPr>
            <sz val="9"/>
            <color indexed="81"/>
            <rFont val="Tahoma"/>
            <family val="2"/>
          </rPr>
          <t>Ce bani pleacă din conturi (cash, sau bancare)</t>
        </r>
      </text>
    </comment>
    <comment ref="K13" authorId="2" shapeId="0" xr:uid="{61A8174C-C056-4DC6-B5CC-86896607DD7D}">
      <text>
        <r>
          <rPr>
            <sz val="9"/>
            <color indexed="81"/>
            <rFont val="Tahoma"/>
            <family val="2"/>
          </rPr>
          <t>ce bani intra in cont, conform tabelului sold</t>
        </r>
      </text>
    </comment>
    <comment ref="L13" authorId="1" shapeId="0" xr:uid="{97F75868-B038-4A99-A707-D5CEEE9F186E}">
      <text>
        <r>
          <rPr>
            <b/>
            <sz val="9"/>
            <color indexed="81"/>
            <rFont val="Tahoma"/>
            <family val="2"/>
          </rPr>
          <t>silvia misu:</t>
        </r>
        <r>
          <rPr>
            <sz val="9"/>
            <color indexed="81"/>
            <rFont val="Tahoma"/>
            <family val="2"/>
          </rPr>
          <t xml:space="preserve">
Notele de aici ne pot ajuta sa ne dam seama de obiceiurile noastre: cu cine cheltuim mai mult sau mai putin, unde, etc)</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B972B0E-298F-4AAE-B2B1-FCA6D6FF03E7}"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<sst xmlns="http://schemas.openxmlformats.org/spreadsheetml/2006/main" count="220" uniqueCount="138">
  <si>
    <t>Distracție</t>
  </si>
  <si>
    <t>Gaze</t>
  </si>
  <si>
    <t>Internet</t>
  </si>
  <si>
    <t>Telefon mobil</t>
  </si>
  <si>
    <t>Apă</t>
  </si>
  <si>
    <t>Electricitate</t>
  </si>
  <si>
    <t>Asigurare</t>
  </si>
  <si>
    <t>Lentile de contact</t>
  </si>
  <si>
    <t>Curățătorie</t>
  </si>
  <si>
    <t>Automobil</t>
  </si>
  <si>
    <t>Asigurare auto</t>
  </si>
  <si>
    <t>Abonament de autobuz</t>
  </si>
  <si>
    <t>Abonament de metrou</t>
  </si>
  <si>
    <t>Benzină</t>
  </si>
  <si>
    <t>Taxă auto</t>
  </si>
  <si>
    <t>Abonament de tramvai</t>
  </si>
  <si>
    <t>categorii principale</t>
  </si>
  <si>
    <t>subcategorii</t>
  </si>
  <si>
    <t>date cheltuieli personale</t>
  </si>
  <si>
    <t>Locuință</t>
  </si>
  <si>
    <t>Chirie/Ipotecă</t>
  </si>
  <si>
    <t>Raportul PivotTable de mai jos furnizează sursa de date pentru raportul PivotChart Cheltuieli personale în Tabloul de bord. Orice modificări pe care le efectuați pot avea drept consecință modificări vizuale la raportul PivotChart sau erori.</t>
  </si>
  <si>
    <t xml:space="preserve"> </t>
  </si>
  <si>
    <t>Row Labels</t>
  </si>
  <si>
    <t>Grand Total</t>
  </si>
  <si>
    <t>Rate la credite</t>
  </si>
  <si>
    <t>Reparații auto</t>
  </si>
  <si>
    <t>Produse de îngrijire</t>
  </si>
  <si>
    <t>Ieșiri cu prietenii</t>
  </si>
  <si>
    <t>Îngrijire familie/personală</t>
  </si>
  <si>
    <t>Economisire/Investitii</t>
  </si>
  <si>
    <t>Asigurare sănatate/viață</t>
  </si>
  <si>
    <t>Fond Mutual</t>
  </si>
  <si>
    <t>Tablou de bord cheltuieli personale</t>
  </si>
  <si>
    <t>nume subcategorii</t>
  </si>
  <si>
    <t>ACTUAL</t>
  </si>
  <si>
    <t>Cash</t>
  </si>
  <si>
    <t>[42]</t>
  </si>
  <si>
    <t>Copii</t>
  </si>
  <si>
    <t>Animale</t>
  </si>
  <si>
    <t>Haine</t>
  </si>
  <si>
    <t>Deparazitare</t>
  </si>
  <si>
    <t>Total</t>
  </si>
  <si>
    <t>Total venit</t>
  </si>
  <si>
    <t>Total cheltuieli</t>
  </si>
  <si>
    <t xml:space="preserve">Rezultat </t>
  </si>
  <si>
    <t>Card debit 1</t>
  </si>
  <si>
    <t>Card debit 2</t>
  </si>
  <si>
    <t>Card Credit 2</t>
  </si>
  <si>
    <t>Card Credit 1</t>
  </si>
  <si>
    <t>Inceputul perioadei</t>
  </si>
  <si>
    <t>Actual</t>
  </si>
  <si>
    <t xml:space="preserve">Sold </t>
  </si>
  <si>
    <t>Venituri</t>
  </si>
  <si>
    <t>Salariu 1</t>
  </si>
  <si>
    <t>Salariu 2</t>
  </si>
  <si>
    <t>Alocație</t>
  </si>
  <si>
    <t>Chirii</t>
  </si>
  <si>
    <t>Dividende</t>
  </si>
  <si>
    <t>Cursuri</t>
  </si>
  <si>
    <t>Abonamente la sală, masaj, psihoterapie...</t>
  </si>
  <si>
    <t>Medicamente/doctor</t>
  </si>
  <si>
    <t>Buget</t>
  </si>
  <si>
    <t>DATA</t>
  </si>
  <si>
    <t>Jurnal TRANZACȚII</t>
  </si>
  <si>
    <t>Venit</t>
  </si>
  <si>
    <t>Diferente</t>
  </si>
  <si>
    <t>rezultat</t>
  </si>
  <si>
    <t>DIFERENȚE</t>
  </si>
  <si>
    <t>◄ Pentru a adăuga mai multe tranzacții, inserați rânduri noi deasupra acestui rând</t>
  </si>
  <si>
    <t>Cheltuială</t>
  </si>
  <si>
    <t>Încasare</t>
  </si>
  <si>
    <t>Cheltuieli</t>
  </si>
  <si>
    <t>Buget discreționar</t>
  </si>
  <si>
    <t>Veterinar</t>
  </si>
  <si>
    <t>nume_categorie</t>
  </si>
  <si>
    <t>Buget personal</t>
  </si>
  <si>
    <t>Bugetat</t>
  </si>
  <si>
    <t>Execuție bugetară</t>
  </si>
  <si>
    <t>Flux de numerar și buget personal luna</t>
  </si>
  <si>
    <t>xxxxxx</t>
  </si>
  <si>
    <t xml:space="preserve">                               Situația conturilor de plată</t>
  </si>
  <si>
    <t>Transport</t>
  </si>
  <si>
    <t>Economisire/Investiții</t>
  </si>
  <si>
    <t>BUGETAT</t>
  </si>
  <si>
    <t>Cont de pensii</t>
  </si>
  <si>
    <t>Utilizare economii</t>
  </si>
  <si>
    <t>Cinema/Concerte/Club</t>
  </si>
  <si>
    <t>Evenimente</t>
  </si>
  <si>
    <t>Cablu/Netflix</t>
  </si>
  <si>
    <t>x</t>
  </si>
  <si>
    <t>y</t>
  </si>
  <si>
    <t>z</t>
  </si>
  <si>
    <t>y1</t>
  </si>
  <si>
    <t>y2</t>
  </si>
  <si>
    <t>zz1</t>
  </si>
  <si>
    <t>zz2</t>
  </si>
  <si>
    <t>@</t>
  </si>
  <si>
    <t xml:space="preserve">Abonamente </t>
  </si>
  <si>
    <t>Overdraft</t>
  </si>
  <si>
    <t>Card de credit</t>
  </si>
  <si>
    <t>Credite de nevoi personale</t>
  </si>
  <si>
    <t>Credit ipotecar</t>
  </si>
  <si>
    <t>Credit CAR</t>
  </si>
  <si>
    <t>Credit IFN</t>
  </si>
  <si>
    <t>Datorii la prieteni</t>
  </si>
  <si>
    <t>Categorie</t>
  </si>
  <si>
    <t>Subcategorie</t>
  </si>
  <si>
    <t>Notă (ce a reprezentat, unde a fost cheltuită, cu cine)</t>
  </si>
  <si>
    <t>Hrană</t>
  </si>
  <si>
    <t>Întreținere lunară</t>
  </si>
  <si>
    <t>Reparații</t>
  </si>
  <si>
    <t>Cont de urgentă</t>
  </si>
  <si>
    <t>Cont de rezervă</t>
  </si>
  <si>
    <t>Asigurare pensie privată</t>
  </si>
  <si>
    <t>Asigurare cu componentă de economisire</t>
  </si>
  <si>
    <t>Educație</t>
  </si>
  <si>
    <t>Bonuri de masă</t>
  </si>
  <si>
    <t>Mâncare</t>
  </si>
  <si>
    <t>Mâncare comandată acasă sau la birou</t>
  </si>
  <si>
    <t>Mâncare în casă</t>
  </si>
  <si>
    <t>Pensie alimentară</t>
  </si>
  <si>
    <t>Card de cumpărături</t>
  </si>
  <si>
    <t>Restanțe la întreținere</t>
  </si>
  <si>
    <t>Tunsoare/Salon</t>
  </si>
  <si>
    <t>Îmbrăcăminte/Încălțăminte</t>
  </si>
  <si>
    <t>Vacanță</t>
  </si>
  <si>
    <t>Zile de naștere</t>
  </si>
  <si>
    <t>Cont pentru vacanță</t>
  </si>
  <si>
    <t xml:space="preserve">Cont avans masina/casa </t>
  </si>
  <si>
    <t>Donatie SMS</t>
  </si>
  <si>
    <t>Altele</t>
  </si>
  <si>
    <t>Aletele</t>
  </si>
  <si>
    <r>
      <rPr>
        <b/>
        <sz val="11"/>
        <color theme="3" tint="0.24994659260841701"/>
        <rFont val="Tahoma"/>
        <family val="2"/>
        <scheme val="minor"/>
      </rPr>
      <t>1.Stabilirea categoriilor si subcategoriilor de cheltuieli</t>
    </r>
    <r>
      <rPr>
        <sz val="11"/>
        <color theme="3" tint="0.24994659260841701"/>
        <rFont val="Tahoma"/>
        <family val="2"/>
        <scheme val="minor"/>
      </rPr>
      <t xml:space="preserve">
Daca doriti sa schimbati categorile va invitam sa o faceti doar din pagina </t>
    </r>
    <r>
      <rPr>
        <b/>
        <sz val="11"/>
        <color theme="3" tint="0.24994659260841701"/>
        <rFont val="Tahoma"/>
        <family val="2"/>
        <scheme val="minor"/>
      </rPr>
      <t xml:space="preserve">Stabilirea categoriilor, </t>
    </r>
    <r>
      <rPr>
        <sz val="11"/>
        <color theme="3" tint="0.24994659260841701"/>
        <rFont val="Tahoma"/>
        <family val="2"/>
        <scheme val="minor"/>
      </rPr>
      <t xml:space="preserve">pentru ca toate formulele sunt corelate cu acel sheet.
</t>
    </r>
    <r>
      <rPr>
        <b/>
        <sz val="11"/>
        <color theme="3" tint="0.24994659260841701"/>
        <rFont val="Tahoma"/>
        <family val="2"/>
        <scheme val="minor"/>
      </rPr>
      <t>2. Completarea bugetului</t>
    </r>
    <r>
      <rPr>
        <sz val="11"/>
        <color theme="3" tint="0.24994659260841701"/>
        <rFont val="Tahoma"/>
        <family val="2"/>
        <scheme val="minor"/>
      </rPr>
      <t xml:space="preserve">
In sheetul de </t>
    </r>
    <r>
      <rPr>
        <b/>
        <sz val="11"/>
        <color theme="3" tint="0.24994659260841701"/>
        <rFont val="Tahoma"/>
        <family val="2"/>
        <scheme val="minor"/>
      </rPr>
      <t xml:space="preserve">flux de numerar </t>
    </r>
    <r>
      <rPr>
        <sz val="11"/>
        <color theme="3" tint="0.24994659260841701"/>
        <rFont val="Tahoma"/>
        <family val="2"/>
        <scheme val="minor"/>
      </rPr>
      <t xml:space="preserve">gasiti un tabel </t>
    </r>
    <r>
      <rPr>
        <b/>
        <sz val="11"/>
        <color theme="3" tint="0.24994659260841701"/>
        <rFont val="Tahoma"/>
        <family val="2"/>
        <scheme val="minor"/>
      </rPr>
      <t>Buget</t>
    </r>
    <r>
      <rPr>
        <sz val="11"/>
        <color theme="3" tint="0.24994659260841701"/>
        <rFont val="Tahoma"/>
        <family val="2"/>
        <scheme val="minor"/>
      </rPr>
      <t xml:space="preserve">, in care va invitam sa introduceti datele doar pentru coloana </t>
    </r>
    <r>
      <rPr>
        <b/>
        <sz val="11"/>
        <color theme="3" tint="0.24994659260841701"/>
        <rFont val="Tahoma"/>
        <family val="2"/>
        <scheme val="minor"/>
      </rPr>
      <t>Bugetat</t>
    </r>
    <r>
      <rPr>
        <sz val="11"/>
        <color theme="3" tint="0.24994659260841701"/>
        <rFont val="Tahoma"/>
        <family val="2"/>
        <scheme val="minor"/>
      </rPr>
      <t xml:space="preserve">, plan datele pentru </t>
    </r>
    <r>
      <rPr>
        <b/>
        <sz val="11"/>
        <color theme="3" tint="0.24994659260841701"/>
        <rFont val="Tahoma"/>
        <family val="2"/>
        <scheme val="minor"/>
      </rPr>
      <t>actual</t>
    </r>
    <r>
      <rPr>
        <sz val="11"/>
        <color theme="3" tint="0.24994659260841701"/>
        <rFont val="Tahoma"/>
        <family val="2"/>
        <scheme val="minor"/>
      </rPr>
      <t xml:space="preserve"> si </t>
    </r>
    <r>
      <rPr>
        <b/>
        <sz val="11"/>
        <color theme="3" tint="0.24994659260841701"/>
        <rFont val="Tahoma"/>
        <family val="2"/>
        <scheme val="minor"/>
      </rPr>
      <t>diferenta</t>
    </r>
    <r>
      <rPr>
        <sz val="11"/>
        <color theme="3" tint="0.24994659260841701"/>
        <rFont val="Tahoma"/>
        <family val="2"/>
        <scheme val="minor"/>
      </rPr>
      <t xml:space="preserve"> se extrag automat din tabelul </t>
    </r>
    <r>
      <rPr>
        <b/>
        <sz val="11"/>
        <color theme="3" tint="0.24994659260841701"/>
        <rFont val="Tahoma"/>
        <family val="2"/>
        <scheme val="minor"/>
      </rPr>
      <t xml:space="preserve">Jurnal de tranzactii.
3. </t>
    </r>
    <r>
      <rPr>
        <sz val="11"/>
        <color theme="3" tint="0.24994659260841701"/>
        <rFont val="Tahoma"/>
        <family val="2"/>
        <scheme val="minor"/>
      </rPr>
      <t>Completare</t>
    </r>
    <r>
      <rPr>
        <b/>
        <sz val="11"/>
        <color theme="3" tint="0.24994659260841701"/>
        <rFont val="Tahoma"/>
        <family val="2"/>
        <scheme val="minor"/>
      </rPr>
      <t xml:space="preserve"> Situatia conturilor de plata. </t>
    </r>
    <r>
      <rPr>
        <sz val="11"/>
        <color theme="3" tint="0.24994659260841701"/>
        <rFont val="Tahoma"/>
        <family val="2"/>
        <scheme val="minor"/>
      </rPr>
      <t xml:space="preserve">Editați lista de conturi pe care doriți să le urmăriți în detaliu (de obicei numerar, card debit, economii și una sau două cărți de credit active). Lista de conturi este folosită ca sursă pentru meniul drop-down din coloana </t>
    </r>
    <r>
      <rPr>
        <b/>
        <sz val="11"/>
        <color theme="3" tint="0.24994659260841701"/>
        <rFont val="Tahoma"/>
        <family val="2"/>
        <scheme val="minor"/>
      </rPr>
      <t>CONT DE PLATA</t>
    </r>
    <r>
      <rPr>
        <sz val="11"/>
        <color theme="3" tint="0.24994659260841701"/>
        <rFont val="Tahoma"/>
        <family val="2"/>
        <scheme val="minor"/>
      </rPr>
      <t xml:space="preserve"> din tabelul Jurnal de tranzactii. Completati care este suma disponibila in fiecare dintre conturi de plata. La categoria economisire/investitii se va adauga sau se va scadea suma depozitata sau folosita in luna in curs</t>
    </r>
    <r>
      <rPr>
        <b/>
        <sz val="11"/>
        <color theme="3" tint="0.24994659260841701"/>
        <rFont val="Tahoma"/>
        <family val="2"/>
        <scheme val="minor"/>
      </rPr>
      <t xml:space="preserve">
3. Completarea jurnalului de tranzactii</t>
    </r>
    <r>
      <rPr>
        <sz val="11"/>
        <color theme="3" tint="0.24994659260841701"/>
        <rFont val="Tahoma"/>
        <family val="2"/>
        <scheme val="minor"/>
      </rPr>
      <t xml:space="preserve">
In tabelul de Jurnal de tranzactii completati data tranzactiei, apoi selectati categoria din lista predefinita, si apoi subcategoria.  Contul de plata reprezinta cum s-a facut plata (cash, card credit, card debit) si este conform listei de la</t>
    </r>
    <r>
      <rPr>
        <b/>
        <sz val="11"/>
        <color theme="3" tint="0.24994659260841701"/>
        <rFont val="Tahoma"/>
        <family val="2"/>
        <scheme val="minor"/>
      </rPr>
      <t xml:space="preserve"> situatia conturilor de plata. Suma </t>
    </r>
    <r>
      <rPr>
        <sz val="11"/>
        <color theme="3" tint="0.24994659260841701"/>
        <rFont val="Tahoma"/>
        <family val="2"/>
        <scheme val="minor"/>
      </rPr>
      <t xml:space="preserve">se va trece pe una dintre coloane </t>
    </r>
    <r>
      <rPr>
        <b/>
        <sz val="11"/>
        <color theme="3" tint="0.24994659260841701"/>
        <rFont val="Tahoma"/>
        <family val="2"/>
        <scheme val="minor"/>
      </rPr>
      <t xml:space="preserve">Cheltuiala </t>
    </r>
    <r>
      <rPr>
        <sz val="11"/>
        <color theme="3" tint="0.24994659260841701"/>
        <rFont val="Tahoma"/>
        <family val="2"/>
        <scheme val="minor"/>
      </rPr>
      <t xml:space="preserve">(daca a fost o plata) sau </t>
    </r>
    <r>
      <rPr>
        <b/>
        <sz val="11"/>
        <color theme="3" tint="0.24994659260841701"/>
        <rFont val="Tahoma"/>
        <family val="2"/>
        <scheme val="minor"/>
      </rPr>
      <t xml:space="preserve">Incasare </t>
    </r>
    <r>
      <rPr>
        <sz val="11"/>
        <color theme="3" tint="0.24994659260841701"/>
        <rFont val="Tahoma"/>
        <family val="2"/>
        <scheme val="minor"/>
      </rPr>
      <t xml:space="preserve">(daca vorbim de un venit). 
Daca </t>
    </r>
    <r>
      <rPr>
        <b/>
        <sz val="11"/>
        <color theme="3" tint="0.24994659260841701"/>
        <rFont val="Tahoma"/>
        <family val="2"/>
        <scheme val="minor"/>
      </rPr>
      <t>folositi bani din fondul de economii</t>
    </r>
    <r>
      <rPr>
        <sz val="11"/>
        <color theme="3" tint="0.24994659260841701"/>
        <rFont val="Tahoma"/>
        <family val="2"/>
        <scheme val="minor"/>
      </rPr>
      <t xml:space="preserve"> va trebui sa completati 
- un rand cu categoria de economisire si subcategoria fondului din care luati banii si suma o treceti pe coloana de cheltuiala si 
- un rand in care veti trece categoria de venituri subcategoria transfer economii, contul in care ati transferat si suma incasata pe coloana de incasare.
4. </t>
    </r>
    <r>
      <rPr>
        <b/>
        <sz val="11"/>
        <color theme="3" tint="0.24994659260841701"/>
        <rFont val="Tahoma"/>
        <family val="2"/>
        <scheme val="minor"/>
      </rPr>
      <t>Dacă vrei să introduci sau sa stergi randuri in buget, selecteaza rândurile din tabelul aferent categoriei de cheltuieli si sterge sau introdu randuri deasupra randului cu TOTAL</t>
    </r>
  </si>
  <si>
    <t>Cont de plată/incasare</t>
  </si>
  <si>
    <t>Glovo</t>
  </si>
  <si>
    <t>Lidl</t>
  </si>
  <si>
    <t>Farmacie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</si>
</sst>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00_);_(&quot;$&quot;* \(#,##0.00\);_(&quot;$&quot;* &quot;-&quot;??_);_(@_)"/>
    <numFmt numFmtId="165" formatCode="_(* #,##0.00_);_(* \(#,##0.00\);_(* &quot;-&quot;??_);_(@_)"/>
    <numFmt numFmtId="166" formatCode="[$-418]mmmm\-yy;@"/>
    <numFmt numFmtId="167" formatCode="m/dd/yy;@"/>
    <numFmt numFmtId="168" formatCode="#,##0_);[Red]\-#,##0"/>
  </numFmts>
  <fonts count="32" x14ac:knownFonts="1">
    <font>
      <sz val="10"/>
      <color theme="3"/>
      <name val="Tahoma"/>
      <family val="2"/>
      <scheme val="minor"/>
    </font>
    <font>
      <sz val="28"/>
      <color theme="4"/>
      <name val="Tahoma"/>
      <family val="2"/>
      <scheme val="major"/>
    </font>
    <font>
      <b/>
      <sz val="28"/>
      <color theme="4"/>
      <name val="Tahoma"/>
      <family val="2"/>
      <scheme val="major"/>
    </font>
    <font>
      <b/>
      <sz val="30"/>
      <color theme="4"/>
      <name val="Tahoma"/>
      <family val="2"/>
      <scheme val="major"/>
    </font>
    <font>
      <sz val="10"/>
      <color theme="5"/>
      <name val="Tahoma"/>
      <family val="2"/>
      <scheme val="minor"/>
    </font>
    <font>
      <b/>
      <sz val="10"/>
      <color theme="2" tint="0.79995117038483843"/>
      <name val="Tahoma"/>
      <family val="2"/>
      <scheme val="minor"/>
    </font>
    <font>
      <b/>
      <sz val="24"/>
      <color rgb="FF7030A0"/>
      <name val="Tahoma"/>
      <family val="2"/>
      <scheme val="major"/>
    </font>
    <font>
      <sz val="20"/>
      <color rgb="FF7030A0"/>
      <name val="Tahoma"/>
      <family val="2"/>
      <scheme val="minor"/>
    </font>
    <font>
      <b/>
      <sz val="20"/>
      <color rgb="FF7030A0"/>
      <name val="Tahoma"/>
      <family val="2"/>
      <scheme val="major"/>
    </font>
    <font>
      <sz val="10"/>
      <color theme="3"/>
      <name val="Tahoma"/>
      <family val="2"/>
      <scheme val="minor"/>
    </font>
    <font>
      <b/>
      <sz val="8"/>
      <name val="Trebuchet MS"/>
      <family val="2"/>
    </font>
    <font>
      <sz val="8"/>
      <name val="Tahoma"/>
      <family val="2"/>
      <scheme val="minor"/>
    </font>
    <font>
      <sz val="10"/>
      <name val="Tahoma"/>
      <family val="2"/>
      <scheme val="minor"/>
    </font>
    <font>
      <b/>
      <sz val="10"/>
      <name val="Tahoma"/>
      <family val="2"/>
      <scheme val="minor"/>
    </font>
    <font>
      <sz val="8"/>
      <name val="Trebuchet MS"/>
      <family val="2"/>
    </font>
    <font>
      <b/>
      <sz val="11"/>
      <color theme="4" tint="-0.249977111117893"/>
      <name val="Tahoma"/>
      <family val="2"/>
      <scheme val="minor"/>
    </font>
    <font>
      <b/>
      <sz val="10"/>
      <color indexed="60"/>
      <name val="Tahoma"/>
      <family val="2"/>
      <scheme val="minor"/>
    </font>
    <font>
      <sz val="8"/>
      <color theme="4"/>
      <name val="Tahoma"/>
      <family val="2"/>
      <scheme val="minor"/>
    </font>
    <font>
      <sz val="8"/>
      <name val="Tahoma"/>
      <family val="2"/>
      <scheme val="major"/>
    </font>
    <font>
      <sz val="10"/>
      <color indexed="9"/>
      <name val="Tahoma"/>
      <family val="2"/>
      <scheme val="minor"/>
    </font>
    <font>
      <sz val="10"/>
      <name val="Trebuchet MS"/>
      <family val="2"/>
    </font>
    <font>
      <sz val="9"/>
      <color indexed="81"/>
      <name val="Tahoma"/>
      <family val="2"/>
    </font>
    <font>
      <b/>
      <sz val="9"/>
      <color indexed="81"/>
      <name val="Tahoma"/>
      <family val="2"/>
    </font>
    <font>
      <sz val="8"/>
      <color theme="3"/>
      <name val="Tahoma"/>
      <family val="2"/>
      <scheme val="minor"/>
    </font>
    <font>
      <sz val="10"/>
      <name val="Arial"/>
      <family val="2"/>
    </font>
    <font>
      <sz val="18"/>
      <color theme="3"/>
      <name val="Tahoma"/>
      <family val="2"/>
      <scheme val="major"/>
    </font>
    <font>
      <b/>
      <sz val="14"/>
      <color theme="0"/>
      <name val="Tahoma"/>
      <family val="2"/>
      <scheme val="major"/>
    </font>
    <font>
      <sz val="11"/>
      <color theme="3" tint="0.24994659260841701"/>
      <name val="Tahoma"/>
      <family val="2"/>
      <scheme val="minor"/>
    </font>
    <font>
      <b/>
      <sz val="11"/>
      <color theme="3" tint="0.24994659260841701"/>
      <name val="Tahoma"/>
      <family val="2"/>
      <scheme val="minor"/>
    </font>
    <font>
      <b/>
      <sz val="14"/>
      <color rgb="FF7030A0"/>
      <name val="Tahoma"/>
      <family val="2"/>
      <scheme val="major"/>
    </font>
    <font>
      <sz val="14"/>
      <color theme="3"/>
      <name val="Tahoma"/>
      <family val="2"/>
      <scheme val="minor"/>
    </font>
    <font>
      <b/>
      <sz val="14"/>
      <color indexed="63"/>
      <name val="Calibri Light"/>
      <family val="2"/>
    </font>
  </fonts>
  <fills count="22">
    <fill>
      <patternFill patternType="none"/>
    </fill>
    <fill>
      <patternFill patternType="gray125"/>
    </fill>
    <fill>
      <patternFill patternType="solid">
        <fgColor theme="3"/>
        <bgColor indexed="64"/>
      </patternFill>
    </fill>
    <fill>
      <patternFill patternType="solid">
        <fgColor theme="2" tint="0.79998168889431442"/>
        <bgColor indexed="64"/>
      </patternFill>
    </fill>
    <fill>
      <patternFill patternType="solid">
        <fgColor theme="4"/>
        <bgColor indexed="64"/>
      </patternFill>
    </fill>
    <fill>
      <patternFill patternType="solid">
        <fgColor theme="2"/>
        <bgColor indexed="64"/>
      </patternFill>
    </fill>
    <fill>
      <patternFill patternType="solid">
        <fgColor theme="2"/>
        <bgColor theme="2" tint="0.79995117038483843"/>
      </patternFill>
    </fill>
    <fill>
      <patternFill patternType="solid">
        <fgColor theme="4"/>
        <bgColor theme="2" tint="0.79995117038483843"/>
      </patternFill>
    </fill>
    <fill>
      <patternFill patternType="solid">
        <fgColor theme="3"/>
        <bgColor theme="2" tint="0.79995117038483843"/>
      </patternFill>
    </fill>
    <fill>
      <patternFill patternType="solid">
        <fgColor theme="0"/>
        <bgColor theme="2" tint="0.79992065187536243"/>
      </patternFill>
    </fill>
    <fill>
      <patternFill patternType="solid">
        <fgColor theme="0"/>
        <bgColor theme="2" tint="0.79995117038483843"/>
      </patternFill>
    </fill>
    <fill>
      <patternFill patternType="solid">
        <fgColor theme="0"/>
        <bgColor indexed="64"/>
      </patternFill>
    </fill>
    <fill>
      <patternFill patternType="solid">
        <fgColor theme="0" tint="-4.9989318521683403E-2"/>
        <bgColor indexed="64"/>
      </patternFill>
    </fill>
    <fill>
      <patternFill patternType="solid">
        <fgColor theme="5" tint="-0.249977111117893"/>
        <bgColor theme="2"/>
      </patternFill>
    </fill>
    <fill>
      <patternFill patternType="solid">
        <fgColor theme="5" tint="0.39997558519241921"/>
        <bgColor theme="2"/>
      </patternFill>
    </fill>
    <fill>
      <patternFill patternType="solid">
        <fgColor theme="4" tint="-0.24994659260841701"/>
        <bgColor indexed="64"/>
      </patternFill>
    </fill>
    <fill>
      <patternFill patternType="solid">
        <fgColor theme="4" tint="0.59999389629810485"/>
        <bgColor indexed="64"/>
      </patternFill>
    </fill>
    <fill>
      <patternFill patternType="solid">
        <fgColor theme="5"/>
        <bgColor theme="5"/>
      </patternFill>
    </fill>
    <fill>
      <patternFill patternType="solid">
        <fgColor theme="5" tint="0.79998168889431442"/>
        <bgColor theme="5" tint="0.79998168889431442"/>
      </patternFill>
    </fill>
    <fill>
      <patternFill patternType="solid">
        <fgColor theme="7"/>
        <bgColor theme="7"/>
      </patternFill>
    </fill>
    <fill>
      <patternFill patternType="solid">
        <fgColor theme="0" tint="-4.9989318521683403E-2"/>
        <bgColor theme="2" tint="0.59996337778862885"/>
      </patternFill>
    </fill>
    <fill>
      <patternFill patternType="solid">
        <fgColor theme="3"/>
        <bgColor theme="2"/>
      </patternFill>
    </fill>
  </fills>
  <borders count="45">
    <border>
      <left/>
      <right/>
      <top/>
      <bottom/>
      <diagonal/>
    </border>
    <border>
      <left style="dotted">
        <color theme="2" tint="0.79995117038483843"/>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dotted">
        <color theme="2" tint="0.79995117038483843"/>
      </left>
      <right style="thin">
        <color theme="5"/>
      </right>
      <top style="thin">
        <color indexed="55"/>
      </top>
      <bottom style="medium">
        <color theme="5"/>
      </bottom>
      <diagonal/>
    </border>
    <border>
      <left style="thin">
        <color indexed="64"/>
      </left>
      <right style="thin">
        <color indexed="64"/>
      </right>
      <top style="thin">
        <color indexed="64"/>
      </top>
      <bottom style="thin">
        <color indexed="64"/>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right/>
      <top/>
      <bottom style="thick">
        <color theme="4"/>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top style="double">
        <color auto="1"/>
      </top>
      <bottom style="thin">
        <color indexed="64"/>
      </bottom>
      <diagonal/>
    </border>
    <border>
      <left/>
      <right/>
      <top style="double">
        <color auto="1"/>
      </top>
      <bottom style="thin">
        <color indexed="64"/>
      </bottom>
      <diagonal/>
    </border>
    <border>
      <left/>
      <right style="thin">
        <color theme="5" tint="0.39997558519241921"/>
      </right>
      <top style="double">
        <color auto="1"/>
      </top>
      <bottom style="thin">
        <color indexed="64"/>
      </bottom>
      <diagonal/>
    </border>
    <border>
      <left style="thin">
        <color theme="5"/>
      </left>
      <right style="thin">
        <color theme="5"/>
      </right>
      <top style="double">
        <color theme="5"/>
      </top>
      <bottom style="thin">
        <color indexed="55"/>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style="double">
        <color theme="7"/>
      </top>
      <bottom style="thin">
        <color theme="7"/>
      </bottom>
      <diagonal/>
    </border>
    <border>
      <left/>
      <right style="thin">
        <color theme="7"/>
      </right>
      <top style="double">
        <color theme="7"/>
      </top>
      <bottom style="thin">
        <color theme="7"/>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style="thin">
        <color theme="5" tint="0.39997558519241921"/>
      </right>
      <top style="thin">
        <color theme="5" tint="0.39997558519241921"/>
      </top>
      <bottom/>
      <diagonal/>
    </border>
    <border>
      <left style="thin">
        <color indexed="55"/>
      </left>
      <right/>
      <top style="thin">
        <color theme="7"/>
      </top>
      <bottom/>
      <diagonal/>
    </border>
    <border>
      <left style="thin">
        <color indexed="55"/>
      </left>
      <right/>
      <top style="thin">
        <color indexed="55"/>
      </top>
      <bottom style="thin">
        <color theme="7"/>
      </bottom>
      <diagonal/>
    </border>
    <border>
      <left style="thin">
        <color indexed="55"/>
      </left>
      <right/>
      <top style="double">
        <color theme="7"/>
      </top>
      <bottom style="thin">
        <color theme="7"/>
      </bottom>
      <diagonal/>
    </border>
    <border>
      <left style="thin">
        <color indexed="55"/>
      </left>
      <right style="thin">
        <color theme="5" tint="0.39997558519241921"/>
      </right>
      <top style="thin">
        <color theme="5" tint="0.39997558519241921"/>
      </top>
      <bottom/>
      <diagonal/>
    </border>
    <border>
      <left style="dotted">
        <color theme="2" tint="0.79995117038483843"/>
      </left>
      <right/>
      <top style="thin">
        <color indexed="55"/>
      </top>
      <bottom/>
      <diagonal/>
    </border>
    <border>
      <left style="dotted">
        <color theme="2" tint="0.79995117038483843"/>
      </left>
      <right style="thin">
        <color theme="5"/>
      </right>
      <top style="thin">
        <color indexed="55"/>
      </top>
      <bottom/>
      <diagonal/>
    </border>
    <border>
      <left style="thin">
        <color indexed="55"/>
      </left>
      <right/>
      <top style="medium">
        <color theme="5"/>
      </top>
      <bottom/>
      <diagonal/>
    </border>
    <border>
      <left style="thin">
        <color indexed="55"/>
      </left>
      <right style="thin">
        <color theme="5"/>
      </right>
      <top style="medium">
        <color theme="5"/>
      </top>
      <bottom/>
      <diagonal/>
    </border>
    <border>
      <left style="thin">
        <color indexed="55"/>
      </left>
      <right style="thin">
        <color theme="5"/>
      </right>
      <top style="thin">
        <color theme="5"/>
      </top>
      <bottom/>
      <diagonal/>
    </border>
    <border>
      <left style="thin">
        <color theme="5"/>
      </left>
      <right style="thin">
        <color theme="5"/>
      </right>
      <top style="thin">
        <color theme="5"/>
      </top>
      <bottom/>
      <diagonal/>
    </border>
    <border>
      <left style="thin">
        <color theme="5"/>
      </left>
      <right/>
      <top style="double">
        <color theme="5"/>
      </top>
      <bottom style="thin">
        <color indexed="55"/>
      </bottom>
      <diagonal/>
    </border>
    <border>
      <left style="thin">
        <color indexed="55"/>
      </left>
      <right/>
      <top style="double">
        <color theme="5"/>
      </top>
      <bottom style="thin">
        <color indexed="55"/>
      </bottom>
      <diagonal/>
    </border>
    <border>
      <left/>
      <right style="thin">
        <color theme="5" tint="0.39997558519241921"/>
      </right>
      <top style="thin">
        <color theme="5" tint="0.39997558519241921"/>
      </top>
      <bottom style="double">
        <color auto="1"/>
      </bottom>
      <diagonal/>
    </border>
    <border>
      <left style="thin">
        <color theme="5"/>
      </left>
      <right/>
      <top style="medium">
        <color theme="5"/>
      </top>
      <bottom style="thin">
        <color theme="4" tint="0.39997558519241921"/>
      </bottom>
      <diagonal/>
    </border>
    <border>
      <left style="thin">
        <color theme="5"/>
      </left>
      <right/>
      <top style="thin">
        <color theme="5"/>
      </top>
      <bottom style="thin">
        <color theme="4" tint="0.39997558519241921"/>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diagonal/>
    </border>
    <border>
      <left style="thin">
        <color indexed="64"/>
      </left>
      <right style="thin">
        <color indexed="64"/>
      </right>
      <top style="thin">
        <color indexed="64"/>
      </top>
      <bottom/>
      <diagonal/>
    </border>
    <border>
      <left style="thin">
        <color indexed="55"/>
      </left>
      <right style="thin">
        <color indexed="55"/>
      </right>
      <top/>
      <bottom/>
      <diagonal/>
    </border>
    <border>
      <left style="thin">
        <color indexed="55"/>
      </left>
      <right/>
      <top/>
      <bottom/>
      <diagonal/>
    </border>
    <border>
      <left style="thin">
        <color indexed="64"/>
      </left>
      <right style="thin">
        <color indexed="64"/>
      </right>
      <top/>
      <bottom/>
      <diagonal/>
    </border>
  </borders>
  <cellStyleXfs count="7">
    <xf numFmtId="0" fontId="0" fillId="6" borderId="0">
      <alignment vertical="center"/>
    </xf>
    <xf numFmtId="0" fontId="3" fillId="5" borderId="0" applyNumberFormat="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24" fillId="0" borderId="0"/>
    <xf numFmtId="9" fontId="24" fillId="0" borderId="0" applyFont="0" applyFill="0" applyBorder="0" applyAlignment="0" applyProtection="0"/>
    <xf numFmtId="0" fontId="25" fillId="0" borderId="0" applyNumberFormat="0" applyFill="0" applyBorder="0" applyAlignment="0" applyProtection="0"/>
  </cellStyleXfs>
  <cellXfs count="123">
    <xf numFmtId="0" fontId="0" fillId="6" borderId="0" xfId="0">
      <alignment vertical="center"/>
    </xf>
    <xf numFmtId="0" fontId="0" fillId="6" borderId="0" xfId="0" pivotButton="1">
      <alignment vertical="center"/>
    </xf>
    <xf numFmtId="0" fontId="0" fillId="3" borderId="0" xfId="0" applyFill="1">
      <alignment vertical="center"/>
    </xf>
    <xf numFmtId="0" fontId="0" fillId="2" borderId="0" xfId="0" applyFill="1">
      <alignment vertical="center"/>
    </xf>
    <xf numFmtId="0" fontId="1" fillId="4" borderId="0" xfId="0" applyFont="1" applyFill="1">
      <alignment vertical="center"/>
    </xf>
    <xf numFmtId="0" fontId="0" fillId="4" borderId="0" xfId="0" applyFill="1">
      <alignment vertical="center"/>
    </xf>
    <xf numFmtId="0" fontId="2" fillId="3" borderId="0" xfId="0" applyFont="1" applyFill="1">
      <alignment vertical="center"/>
    </xf>
    <xf numFmtId="0" fontId="3" fillId="3" borderId="0" xfId="1" applyFill="1" applyAlignment="1">
      <alignment vertical="center"/>
    </xf>
    <xf numFmtId="0" fontId="0" fillId="6" borderId="0" xfId="0" applyAlignment="1">
      <alignment horizontal="left" vertical="center" indent="1"/>
    </xf>
    <xf numFmtId="0" fontId="0" fillId="7" borderId="0" xfId="0" applyFill="1">
      <alignment vertical="center"/>
    </xf>
    <xf numFmtId="0" fontId="3" fillId="4" borderId="0" xfId="1" applyFill="1" applyAlignment="1">
      <alignment vertical="center"/>
    </xf>
    <xf numFmtId="0" fontId="0" fillId="8" borderId="0" xfId="0" applyFill="1">
      <alignment vertical="center"/>
    </xf>
    <xf numFmtId="0" fontId="5" fillId="8" borderId="0" xfId="0" applyFont="1" applyFill="1">
      <alignment vertical="center"/>
    </xf>
    <xf numFmtId="0" fontId="0" fillId="10" borderId="0" xfId="0" applyFill="1">
      <alignment vertical="center"/>
    </xf>
    <xf numFmtId="0" fontId="4" fillId="10" borderId="0" xfId="0" applyFont="1" applyFill="1">
      <alignment vertical="center"/>
    </xf>
    <xf numFmtId="0" fontId="0" fillId="10" borderId="0" xfId="0" applyFill="1" applyAlignment="1">
      <alignment horizontal="left" vertical="center"/>
    </xf>
    <xf numFmtId="0" fontId="0" fillId="0" borderId="0" xfId="0" applyFill="1">
      <alignment vertical="center"/>
    </xf>
    <xf numFmtId="0" fontId="7" fillId="0" borderId="0" xfId="0" applyFont="1" applyFill="1">
      <alignment vertical="center"/>
    </xf>
    <xf numFmtId="0" fontId="8" fillId="0" borderId="0" xfId="1" applyFont="1" applyFill="1" applyAlignment="1">
      <alignment vertical="center" wrapText="1"/>
    </xf>
    <xf numFmtId="0" fontId="8" fillId="0" borderId="0" xfId="1" applyFont="1" applyFill="1" applyAlignment="1">
      <alignment vertical="center"/>
    </xf>
    <xf numFmtId="0" fontId="10" fillId="6" borderId="0" xfId="0" applyFont="1" applyAlignment="1">
      <alignment horizontal="right"/>
    </xf>
    <xf numFmtId="0" fontId="11" fillId="6" borderId="0" xfId="0" applyFont="1" applyAlignment="1"/>
    <xf numFmtId="0" fontId="11" fillId="6" borderId="0" xfId="0" applyFont="1">
      <alignment vertical="center"/>
    </xf>
    <xf numFmtId="0" fontId="14" fillId="6" borderId="0" xfId="0" applyFont="1" applyAlignment="1"/>
    <xf numFmtId="0" fontId="17" fillId="6" borderId="0" xfId="0" applyFont="1" applyAlignment="1"/>
    <xf numFmtId="0" fontId="19" fillId="6" borderId="0" xfId="0" applyFont="1">
      <alignment vertical="center"/>
    </xf>
    <xf numFmtId="0" fontId="20" fillId="6" borderId="0" xfId="0" applyFont="1" applyAlignment="1"/>
    <xf numFmtId="0" fontId="12" fillId="6" borderId="0" xfId="0" applyFont="1" applyAlignment="1"/>
    <xf numFmtId="0" fontId="12" fillId="6" borderId="0" xfId="0" applyFont="1">
      <alignment vertical="center"/>
    </xf>
    <xf numFmtId="0" fontId="13" fillId="6" borderId="0" xfId="0" applyFont="1" applyAlignment="1"/>
    <xf numFmtId="0" fontId="12" fillId="6" borderId="0" xfId="0" applyFont="1" applyAlignment="1">
      <alignment horizontal="left" vertical="center"/>
    </xf>
    <xf numFmtId="0" fontId="20" fillId="6" borderId="0" xfId="0" applyFont="1" applyAlignment="1">
      <alignment horizontal="left"/>
    </xf>
    <xf numFmtId="0" fontId="23" fillId="10" borderId="0" xfId="0" applyFont="1" applyFill="1">
      <alignment vertical="center"/>
    </xf>
    <xf numFmtId="0" fontId="23" fillId="9" borderId="0" xfId="0" applyFont="1" applyFill="1">
      <alignment vertical="center"/>
    </xf>
    <xf numFmtId="166" fontId="23" fillId="10" borderId="0" xfId="0" applyNumberFormat="1" applyFont="1" applyFill="1">
      <alignment vertical="center"/>
    </xf>
    <xf numFmtId="0" fontId="5" fillId="13" borderId="1" xfId="0" applyFont="1" applyFill="1" applyBorder="1" applyAlignment="1">
      <alignment horizontal="left" vertical="center" wrapText="1" indent="1"/>
    </xf>
    <xf numFmtId="0" fontId="13" fillId="14" borderId="1" xfId="0" applyFont="1" applyFill="1" applyBorder="1" applyAlignment="1">
      <alignment horizontal="left" vertical="center" wrapText="1" indent="1"/>
    </xf>
    <xf numFmtId="0" fontId="11" fillId="6" borderId="3" xfId="0" applyFont="1" applyBorder="1" applyAlignment="1" applyProtection="1">
      <alignment horizontal="center" vertical="center" shrinkToFit="1"/>
      <protection locked="0"/>
    </xf>
    <xf numFmtId="0" fontId="11" fillId="6" borderId="3" xfId="0" applyFont="1" applyBorder="1" applyAlignment="1" applyProtection="1">
      <alignment vertical="center" shrinkToFit="1"/>
      <protection locked="0"/>
    </xf>
    <xf numFmtId="3" fontId="13" fillId="14" borderId="4" xfId="0" applyNumberFormat="1" applyFont="1" applyFill="1" applyBorder="1" applyAlignment="1">
      <alignment horizontal="left" vertical="center" wrapText="1" indent="1"/>
    </xf>
    <xf numFmtId="0" fontId="23" fillId="6" borderId="0" xfId="0" applyFont="1" applyAlignment="1">
      <alignment horizontal="left" vertical="center" indent="1"/>
    </xf>
    <xf numFmtId="0" fontId="18" fillId="10" borderId="0" xfId="0" applyFont="1" applyFill="1">
      <alignment vertical="center"/>
    </xf>
    <xf numFmtId="0" fontId="14" fillId="10" borderId="0" xfId="0" applyFont="1" applyFill="1" applyAlignment="1"/>
    <xf numFmtId="0" fontId="11" fillId="10" borderId="0" xfId="0" applyFont="1" applyFill="1" applyAlignment="1"/>
    <xf numFmtId="0" fontId="30" fillId="10" borderId="0" xfId="0" applyFont="1" applyFill="1">
      <alignment vertical="center"/>
    </xf>
    <xf numFmtId="0" fontId="11" fillId="6" borderId="6" xfId="0" applyFont="1" applyBorder="1" applyAlignment="1" applyProtection="1">
      <alignment vertical="center" shrinkToFit="1"/>
      <protection locked="0"/>
    </xf>
    <xf numFmtId="0" fontId="11" fillId="6" borderId="7" xfId="0" applyFont="1" applyBorder="1" applyAlignment="1" applyProtection="1">
      <alignment vertical="center" shrinkToFit="1"/>
      <protection locked="0"/>
    </xf>
    <xf numFmtId="0" fontId="14" fillId="10" borderId="5" xfId="0" applyFont="1" applyFill="1" applyBorder="1" applyAlignment="1"/>
    <xf numFmtId="0" fontId="10" fillId="10" borderId="5" xfId="0" applyFont="1" applyFill="1" applyBorder="1" applyAlignment="1"/>
    <xf numFmtId="167" fontId="11" fillId="10" borderId="2" xfId="0" applyNumberFormat="1" applyFont="1" applyFill="1" applyBorder="1" applyAlignment="1" applyProtection="1">
      <alignment horizontal="right" vertical="center" shrinkToFit="1"/>
      <protection locked="0"/>
    </xf>
    <xf numFmtId="167" fontId="11" fillId="10" borderId="3" xfId="0" applyNumberFormat="1" applyFont="1" applyFill="1" applyBorder="1" applyAlignment="1" applyProtection="1">
      <alignment horizontal="right" vertical="center" shrinkToFit="1"/>
      <protection locked="0"/>
    </xf>
    <xf numFmtId="0" fontId="13" fillId="17" borderId="21" xfId="0" applyFont="1" applyFill="1" applyBorder="1" applyAlignment="1">
      <alignment horizontal="right" vertical="center" indent="1"/>
    </xf>
    <xf numFmtId="0" fontId="13" fillId="17" borderId="22" xfId="0" applyFont="1" applyFill="1" applyBorder="1" applyAlignment="1">
      <alignment horizontal="right" vertical="center" indent="1"/>
    </xf>
    <xf numFmtId="0" fontId="13" fillId="17" borderId="23" xfId="0" applyFont="1" applyFill="1" applyBorder="1" applyAlignment="1">
      <alignment horizontal="right" vertical="center" indent="1"/>
    </xf>
    <xf numFmtId="0" fontId="15" fillId="12" borderId="21" xfId="0" applyFont="1" applyFill="1" applyBorder="1" applyAlignment="1">
      <alignment horizontal="right" vertical="center"/>
    </xf>
    <xf numFmtId="38" fontId="16" fillId="12" borderId="22" xfId="3" applyNumberFormat="1" applyFont="1" applyFill="1" applyBorder="1" applyAlignment="1">
      <alignment horizontal="right" vertical="center" shrinkToFit="1"/>
    </xf>
    <xf numFmtId="0" fontId="15" fillId="12" borderId="12" xfId="0" applyFont="1" applyFill="1" applyBorder="1" applyAlignment="1">
      <alignment horizontal="right" vertical="center"/>
    </xf>
    <xf numFmtId="38" fontId="16" fillId="12" borderId="13" xfId="3" applyNumberFormat="1" applyFont="1" applyFill="1" applyBorder="1" applyAlignment="1">
      <alignment horizontal="right" vertical="center" shrinkToFit="1"/>
    </xf>
    <xf numFmtId="0" fontId="13" fillId="19" borderId="16" xfId="0" applyFont="1" applyFill="1" applyBorder="1">
      <alignment vertical="center"/>
    </xf>
    <xf numFmtId="3" fontId="13" fillId="19" borderId="17" xfId="0" applyNumberFormat="1" applyFont="1" applyFill="1" applyBorder="1">
      <alignment vertical="center"/>
    </xf>
    <xf numFmtId="3" fontId="13" fillId="19" borderId="18" xfId="0" applyNumberFormat="1" applyFont="1" applyFill="1" applyBorder="1">
      <alignment vertical="center"/>
    </xf>
    <xf numFmtId="0" fontId="12" fillId="6" borderId="16" xfId="0" applyFont="1" applyBorder="1">
      <alignment vertical="center"/>
    </xf>
    <xf numFmtId="3" fontId="12" fillId="0" borderId="24" xfId="2" applyNumberFormat="1" applyFont="1" applyFill="1" applyBorder="1" applyAlignment="1">
      <alignment vertical="center"/>
    </xf>
    <xf numFmtId="3" fontId="12" fillId="12" borderId="18" xfId="2" applyNumberFormat="1" applyFont="1" applyFill="1" applyBorder="1" applyAlignment="1">
      <alignment vertical="center"/>
    </xf>
    <xf numFmtId="3" fontId="12" fillId="0" borderId="7" xfId="2" applyNumberFormat="1" applyFont="1" applyFill="1" applyBorder="1" applyAlignment="1">
      <alignment vertical="center"/>
    </xf>
    <xf numFmtId="0" fontId="13" fillId="6" borderId="19" xfId="0" applyFont="1" applyBorder="1">
      <alignment vertical="center"/>
    </xf>
    <xf numFmtId="3" fontId="13" fillId="0" borderId="25" xfId="0" applyNumberFormat="1" applyFont="1" applyFill="1" applyBorder="1">
      <alignment vertical="center"/>
    </xf>
    <xf numFmtId="3" fontId="13" fillId="12" borderId="26" xfId="0" applyNumberFormat="1" applyFont="1" applyFill="1" applyBorder="1">
      <alignment vertical="center"/>
    </xf>
    <xf numFmtId="3" fontId="13" fillId="12" borderId="20" xfId="0" applyNumberFormat="1" applyFont="1" applyFill="1" applyBorder="1">
      <alignment vertical="center"/>
    </xf>
    <xf numFmtId="0" fontId="13" fillId="17" borderId="22" xfId="0" applyFont="1" applyFill="1" applyBorder="1" applyAlignment="1">
      <alignment horizontal="right" vertical="center" wrapText="1" indent="1"/>
    </xf>
    <xf numFmtId="0" fontId="13" fillId="17" borderId="23" xfId="0" applyFont="1" applyFill="1" applyBorder="1" applyAlignment="1">
      <alignment horizontal="center" vertical="center"/>
    </xf>
    <xf numFmtId="0" fontId="12" fillId="18" borderId="21" xfId="0" applyFont="1" applyFill="1" applyBorder="1" applyAlignment="1">
      <alignment horizontal="right" vertical="center" indent="1"/>
    </xf>
    <xf numFmtId="0" fontId="12" fillId="6" borderId="21" xfId="0" applyFont="1" applyBorder="1" applyAlignment="1">
      <alignment horizontal="right" vertical="center" indent="1"/>
    </xf>
    <xf numFmtId="0" fontId="12" fillId="6" borderId="21" xfId="0" applyFont="1" applyBorder="1">
      <alignment vertical="center"/>
    </xf>
    <xf numFmtId="0" fontId="13" fillId="18" borderId="9" xfId="0" applyFont="1" applyFill="1" applyBorder="1" applyAlignment="1">
      <alignment horizontal="right" vertical="center" indent="1"/>
    </xf>
    <xf numFmtId="0" fontId="13" fillId="13" borderId="28" xfId="0" applyFont="1" applyFill="1" applyBorder="1" applyAlignment="1">
      <alignment horizontal="left" vertical="center" wrapText="1" indent="1"/>
    </xf>
    <xf numFmtId="0" fontId="13" fillId="13" borderId="29" xfId="0" applyFont="1" applyFill="1" applyBorder="1" applyAlignment="1">
      <alignment horizontal="left" vertical="center" wrapText="1" indent="1"/>
    </xf>
    <xf numFmtId="3" fontId="12" fillId="0" borderId="30" xfId="2" applyNumberFormat="1" applyFont="1" applyFill="1" applyBorder="1" applyAlignment="1">
      <alignment vertical="center"/>
    </xf>
    <xf numFmtId="3" fontId="12" fillId="12" borderId="31" xfId="2" applyNumberFormat="1" applyFont="1" applyFill="1" applyBorder="1" applyAlignment="1">
      <alignment vertical="center"/>
    </xf>
    <xf numFmtId="3" fontId="12" fillId="12" borderId="32" xfId="2" applyNumberFormat="1" applyFont="1" applyFill="1" applyBorder="1" applyAlignment="1">
      <alignment vertical="center"/>
    </xf>
    <xf numFmtId="3" fontId="12" fillId="12" borderId="33" xfId="2" applyNumberFormat="1" applyFont="1" applyFill="1" applyBorder="1" applyAlignment="1">
      <alignment vertical="center"/>
    </xf>
    <xf numFmtId="0" fontId="13" fillId="6" borderId="34" xfId="0" applyFont="1" applyBorder="1">
      <alignment vertical="center"/>
    </xf>
    <xf numFmtId="3" fontId="13" fillId="0" borderId="6" xfId="0" applyNumberFormat="1" applyFont="1" applyFill="1" applyBorder="1">
      <alignment vertical="center"/>
    </xf>
    <xf numFmtId="3" fontId="13" fillId="12" borderId="35" xfId="0" applyNumberFormat="1" applyFont="1" applyFill="1" applyBorder="1">
      <alignment vertical="center"/>
    </xf>
    <xf numFmtId="3" fontId="13" fillId="12" borderId="15" xfId="0" applyNumberFormat="1" applyFont="1" applyFill="1" applyBorder="1">
      <alignment vertical="center"/>
    </xf>
    <xf numFmtId="0" fontId="5" fillId="21" borderId="0" xfId="0" applyFont="1" applyFill="1" applyAlignment="1">
      <alignment horizontal="left" vertical="center" indent="1"/>
    </xf>
    <xf numFmtId="0" fontId="0" fillId="20" borderId="0" xfId="0" applyFill="1" applyAlignment="1">
      <alignment horizontal="left" vertical="center" indent="1"/>
    </xf>
    <xf numFmtId="0" fontId="0" fillId="6" borderId="8" xfId="0" applyBorder="1" applyAlignment="1">
      <alignment horizontal="left" vertical="center" indent="1"/>
    </xf>
    <xf numFmtId="168" fontId="16" fillId="12" borderId="23" xfId="3" applyNumberFormat="1" applyFont="1" applyFill="1" applyBorder="1" applyAlignment="1">
      <alignment horizontal="right" vertical="center" shrinkToFit="1"/>
    </xf>
    <xf numFmtId="168" fontId="16" fillId="12" borderId="36" xfId="3" applyNumberFormat="1" applyFont="1" applyFill="1" applyBorder="1" applyAlignment="1">
      <alignment horizontal="right" vertical="center" shrinkToFit="1"/>
    </xf>
    <xf numFmtId="168" fontId="16" fillId="12" borderId="14" xfId="3" applyNumberFormat="1" applyFont="1" applyFill="1" applyBorder="1" applyAlignment="1">
      <alignment horizontal="right" vertical="center" shrinkToFit="1"/>
    </xf>
    <xf numFmtId="168" fontId="12" fillId="12" borderId="27" xfId="2" applyNumberFormat="1" applyFont="1" applyFill="1" applyBorder="1" applyAlignment="1">
      <alignment vertical="center"/>
    </xf>
    <xf numFmtId="168" fontId="12" fillId="0" borderId="7" xfId="2" applyNumberFormat="1" applyFont="1" applyFill="1" applyBorder="1" applyAlignment="1">
      <alignment vertical="center"/>
    </xf>
    <xf numFmtId="3" fontId="0" fillId="12" borderId="7" xfId="2" applyNumberFormat="1" applyFont="1" applyFill="1" applyBorder="1" applyAlignment="1">
      <alignment vertical="center"/>
    </xf>
    <xf numFmtId="3" fontId="0" fillId="12" borderId="24" xfId="2" applyNumberFormat="1" applyFont="1" applyFill="1" applyBorder="1" applyAlignment="1">
      <alignment vertical="center"/>
    </xf>
    <xf numFmtId="0" fontId="11" fillId="6" borderId="2" xfId="0" applyFont="1" applyBorder="1" applyAlignment="1" applyProtection="1">
      <alignment horizontal="center" vertical="center" shrinkToFit="1"/>
      <protection locked="0"/>
    </xf>
    <xf numFmtId="0" fontId="11" fillId="6" borderId="2" xfId="0" applyFont="1" applyBorder="1" applyAlignment="1" applyProtection="1">
      <alignment vertical="center" shrinkToFit="1"/>
      <protection locked="0"/>
    </xf>
    <xf numFmtId="165" fontId="11" fillId="10" borderId="5" xfId="2" applyFont="1" applyFill="1" applyBorder="1" applyAlignment="1" applyProtection="1">
      <alignment vertical="center"/>
      <protection locked="0"/>
    </xf>
    <xf numFmtId="168" fontId="13" fillId="18" borderId="10" xfId="0" applyNumberFormat="1" applyFont="1" applyFill="1" applyBorder="1" applyAlignment="1">
      <alignment horizontal="right" vertical="center" indent="1"/>
    </xf>
    <xf numFmtId="168" fontId="13" fillId="18" borderId="11" xfId="0" applyNumberFormat="1" applyFont="1" applyFill="1" applyBorder="1" applyAlignment="1">
      <alignment horizontal="right" vertical="center" indent="1"/>
    </xf>
    <xf numFmtId="0" fontId="12" fillId="18" borderId="37" xfId="0" applyFont="1" applyFill="1" applyBorder="1">
      <alignment vertical="center"/>
    </xf>
    <xf numFmtId="0" fontId="12" fillId="6" borderId="38" xfId="0" applyFont="1" applyBorder="1">
      <alignment vertical="center"/>
    </xf>
    <xf numFmtId="0" fontId="12" fillId="18" borderId="38" xfId="0" applyFont="1" applyFill="1" applyBorder="1">
      <alignment vertical="center"/>
    </xf>
    <xf numFmtId="0" fontId="0" fillId="6" borderId="0" xfId="0" applyAlignment="1">
      <alignment horizontal="left" vertical="center" indent="2"/>
    </xf>
    <xf numFmtId="0" fontId="31" fillId="6" borderId="39" xfId="0" applyFont="1" applyBorder="1" applyAlignment="1">
      <alignment horizontal="left" vertical="center" indent="1"/>
    </xf>
    <xf numFmtId="0" fontId="31" fillId="6" borderId="40" xfId="0" applyFont="1" applyBorder="1" applyAlignment="1">
      <alignment horizontal="left" vertical="center" indent="1"/>
    </xf>
    <xf numFmtId="38" fontId="12" fillId="12" borderId="11" xfId="2" applyNumberFormat="1" applyFont="1" applyFill="1" applyBorder="1" applyAlignment="1">
      <alignment vertical="center"/>
    </xf>
    <xf numFmtId="0" fontId="0" fillId="6" borderId="0" xfId="0" applyAlignment="1">
      <alignment horizontal="left" vertical="center"/>
    </xf>
    <xf numFmtId="165" fontId="11" fillId="10" borderId="41" xfId="2" applyFont="1" applyFill="1" applyBorder="1" applyAlignment="1" applyProtection="1">
      <alignment vertical="center"/>
      <protection locked="0"/>
    </xf>
    <xf numFmtId="0" fontId="14" fillId="10" borderId="41" xfId="0" applyFont="1" applyFill="1" applyBorder="1" applyAlignment="1"/>
    <xf numFmtId="0" fontId="11" fillId="10" borderId="42" xfId="0" applyFont="1" applyFill="1" applyBorder="1" applyAlignment="1" applyProtection="1">
      <alignment horizontal="right" vertical="center" shrinkToFit="1"/>
      <protection locked="0"/>
    </xf>
    <xf numFmtId="0" fontId="11" fillId="6" borderId="42" xfId="0" applyFont="1" applyBorder="1" applyAlignment="1" applyProtection="1">
      <alignment horizontal="center" vertical="center" shrinkToFit="1"/>
      <protection locked="0"/>
    </xf>
    <xf numFmtId="0" fontId="11" fillId="6" borderId="42" xfId="0" applyFont="1" applyBorder="1" applyAlignment="1" applyProtection="1">
      <alignment vertical="center" shrinkToFit="1"/>
      <protection locked="0"/>
    </xf>
    <xf numFmtId="0" fontId="11" fillId="6" borderId="43" xfId="0" applyFont="1" applyBorder="1" applyAlignment="1" applyProtection="1">
      <alignment vertical="center" shrinkToFit="1"/>
      <protection locked="0"/>
    </xf>
    <xf numFmtId="165" fontId="11" fillId="10" borderId="44" xfId="0" applyNumberFormat="1" applyFont="1" applyFill="1" applyBorder="1" applyProtection="1">
      <alignment vertical="center"/>
      <protection locked="0"/>
    </xf>
    <xf numFmtId="0" fontId="14" fillId="10" borderId="44" xfId="0" applyFont="1" applyFill="1" applyBorder="1" applyAlignment="1"/>
    <xf numFmtId="0" fontId="6" fillId="11" borderId="0" xfId="1" applyFont="1" applyFill="1" applyAlignment="1">
      <alignment horizontal="center" vertical="center"/>
    </xf>
    <xf numFmtId="0" fontId="26" fillId="15" borderId="0" xfId="4" applyFont="1" applyFill="1" applyAlignment="1">
      <alignment horizontal="center" vertical="center"/>
    </xf>
    <xf numFmtId="0" fontId="27" fillId="16" borderId="0" xfId="4" applyFont="1" applyFill="1" applyAlignment="1">
      <alignment horizontal="left" vertical="top" wrapText="1"/>
    </xf>
    <xf numFmtId="0" fontId="8" fillId="11" borderId="0" xfId="1" applyFont="1" applyFill="1" applyAlignment="1">
      <alignment horizontal="left" vertical="center"/>
    </xf>
    <xf numFmtId="0" fontId="29" fillId="11" borderId="0" xfId="1" applyFont="1" applyFill="1" applyAlignment="1">
      <alignment vertical="center"/>
    </xf>
    <xf numFmtId="0" fontId="8" fillId="11" borderId="0" xfId="1" applyFont="1" applyFill="1" applyAlignment="1">
      <alignment horizontal="center" vertical="center"/>
    </xf>
    <xf numFmtId="0" fontId="0" fillId="6" borderId="0" xfId="0" applyAlignment="1">
      <alignment vertical="center" wrapText="1"/>
    </xf>
  </cellXfs>
  <cellStyles count="7">
    <cellStyle name="Comma" xfId="2" builtinId="3"/>
    <cellStyle name="Currency" xfId="3" builtinId="4"/>
    <cellStyle name="Normal" xfId="0" builtinId="0" customBuiltin="1"/>
    <cellStyle name="Normal 2" xfId="4" xr:uid="{F453C71F-139D-4841-8BAD-97759DCE9ADE}"/>
    <cellStyle name="Percent 2" xfId="5" xr:uid="{187E5F65-51A7-4270-95AC-3CE7D5CBFC79}"/>
    <cellStyle name="Title" xfId="1" builtinId="15" customBuiltin="1"/>
    <cellStyle name="Title 2" xfId="6" xr:uid="{96BD64C7-A70E-4CD4-857D-C20F0E2F7047}"/>
  </cellStyles>
  <dxfs count="50">
    <dxf>
      <font>
        <b val="0"/>
        <i val="0"/>
        <strike val="0"/>
        <condense val="0"/>
        <extend val="0"/>
        <outline val="0"/>
        <shadow val="0"/>
        <u val="none"/>
        <vertAlign val="baseline"/>
        <sz val="10"/>
        <color theme="3"/>
        <name val="Tahoma"/>
        <family val="2"/>
        <scheme val="minor"/>
      </font>
      <fill>
        <patternFill patternType="solid">
          <fgColor theme="2" tint="0.79995117038483843"/>
          <bgColor theme="2"/>
        </patternFill>
      </fill>
      <alignment horizontal="left" vertical="center" textRotation="0" wrapText="0" indent="1" justifyLastLine="0" shrinkToFit="0" readingOrder="0"/>
    </dxf>
    <dxf>
      <font>
        <b val="0"/>
        <i val="0"/>
        <strike val="0"/>
        <condense val="0"/>
        <extend val="0"/>
        <outline val="0"/>
        <shadow val="0"/>
        <u val="none"/>
        <vertAlign val="baseline"/>
        <sz val="10"/>
        <color theme="3"/>
        <name val="Tahoma"/>
        <family val="2"/>
        <scheme val="minor"/>
      </font>
      <fill>
        <patternFill patternType="solid">
          <fgColor theme="2" tint="0.79995117038483843"/>
          <bgColor theme="2"/>
        </patternFill>
      </fill>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border outline="0">
        <bottom style="thick">
          <color theme="4"/>
        </bottom>
      </border>
    </dxf>
    <dxf>
      <alignment horizontal="left" vertical="center" textRotation="0" wrapText="0" indent="1" justifyLastLine="0" shrinkToFit="0" readingOrder="0"/>
    </dxf>
    <dxf>
      <font>
        <b/>
        <i val="0"/>
        <strike val="0"/>
        <condense val="0"/>
        <extend val="0"/>
        <outline val="0"/>
        <shadow val="0"/>
        <u val="none"/>
        <vertAlign val="baseline"/>
        <sz val="10"/>
        <color theme="2" tint="0.79995117038483843"/>
        <name val="Tahoma"/>
        <family val="2"/>
        <scheme val="minor"/>
      </font>
      <fill>
        <patternFill patternType="solid">
          <fgColor theme="2"/>
          <bgColor theme="3"/>
        </patternFill>
      </fill>
      <alignment horizontal="left" vertical="center" textRotation="0" wrapText="0" indent="1" justifyLastLine="0" shrinkToFit="0" readingOrder="0"/>
    </dxf>
    <dxf>
      <font>
        <b val="0"/>
        <i val="0"/>
        <strike val="0"/>
        <condense val="0"/>
        <extend val="0"/>
        <outline val="0"/>
        <shadow val="0"/>
        <u val="none"/>
        <vertAlign val="baseline"/>
        <sz val="10"/>
        <color theme="3"/>
        <name val="Tahoma"/>
        <family val="2"/>
        <scheme val="minor"/>
      </font>
      <fill>
        <patternFill patternType="solid">
          <fgColor theme="2" tint="0.79995117038483843"/>
          <bgColor theme="2"/>
        </patternFill>
      </fill>
      <alignment horizontal="left" vertical="center" textRotation="0" wrapText="0" indent="1" justifyLastLine="0" shrinkToFit="0" readingOrder="0"/>
    </dxf>
    <dxf>
      <font>
        <b val="0"/>
        <i val="0"/>
        <strike val="0"/>
        <condense val="0"/>
        <extend val="0"/>
        <outline val="0"/>
        <shadow val="0"/>
        <u val="none"/>
        <vertAlign val="baseline"/>
        <sz val="10"/>
        <color theme="3"/>
        <name val="Tahoma"/>
        <family val="2"/>
        <scheme val="minor"/>
      </font>
      <fill>
        <patternFill patternType="solid">
          <fgColor theme="2" tint="0.79995117038483843"/>
          <bgColor theme="2"/>
        </patternFill>
      </fill>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b/>
        <sz val="14"/>
        <color indexed="63"/>
        <name val="Calibri Light"/>
        <family val="2"/>
        <scheme val="none"/>
      </font>
      <alignment horizontal="left" vertical="center" textRotation="0" wrapText="0" indent="1" justifyLastLine="0" shrinkToFit="0" readingOrder="0"/>
      <border diagonalUp="0" diagonalDown="0" outline="0">
        <left style="thin">
          <color indexed="64"/>
        </left>
        <right style="thin">
          <color indexed="22"/>
        </right>
        <top style="thin">
          <color indexed="22"/>
        </top>
        <bottom style="thin">
          <color indexed="22"/>
        </bottom>
      </border>
    </dxf>
    <dxf>
      <font>
        <b/>
        <sz val="14"/>
        <color indexed="63"/>
        <name val="Calibri Light"/>
        <family val="2"/>
        <scheme val="none"/>
      </font>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fill>
        <patternFill patternType="solid">
          <fgColor theme="2" tint="0.79995117038483843"/>
          <bgColor theme="3"/>
        </patternFill>
      </fill>
    </dxf>
    <dxf>
      <font>
        <b val="0"/>
        <i val="0"/>
        <strike val="0"/>
        <condense val="0"/>
        <extend val="0"/>
        <outline val="0"/>
        <shadow val="0"/>
        <u val="none"/>
        <vertAlign val="baseline"/>
        <sz val="8"/>
        <color auto="1"/>
        <name val="Trebuchet MS"/>
        <family val="2"/>
        <scheme val="none"/>
      </font>
      <fill>
        <patternFill patternType="solid">
          <fgColor theme="2" tint="0.79995117038483843"/>
          <bgColor theme="0"/>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Trebuchet MS"/>
        <family val="2"/>
        <scheme val="none"/>
      </font>
      <fill>
        <patternFill patternType="solid">
          <fgColor theme="2" tint="0.79995117038483843"/>
          <bgColor theme="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Tahoma"/>
        <family val="2"/>
        <scheme val="minor"/>
      </font>
      <numFmt numFmtId="165" formatCode="_(* #,##0.00_);_(* \(#,##0.00\);_(* &quot;-&quot;??_);_(@_)"/>
      <fill>
        <patternFill patternType="solid">
          <fgColor theme="2" tint="0.79995117038483843"/>
          <bgColor theme="0"/>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Tahoma"/>
        <family val="2"/>
        <scheme val="minor"/>
      </font>
      <fill>
        <patternFill patternType="solid">
          <fgColor theme="2" tint="0.79995117038483843"/>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Tahoma"/>
        <family val="2"/>
        <scheme val="minor"/>
      </font>
      <numFmt numFmtId="165" formatCode="_(* #,##0.00_);_(* \(#,##0.00\);_(* &quot;-&quot;??_);_(@_)"/>
      <fill>
        <patternFill patternType="solid">
          <fgColor theme="2" tint="0.79995117038483843"/>
          <bgColor theme="0"/>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Tahoma"/>
        <family val="2"/>
        <scheme val="minor"/>
      </font>
      <fill>
        <patternFill patternType="solid">
          <fgColor theme="2" tint="0.79995117038483843"/>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Tahoma"/>
        <family val="2"/>
        <scheme val="minor"/>
      </font>
      <alignment horizontal="general" vertical="center" textRotation="0" wrapText="0" indent="0" justifyLastLine="0" shrinkToFit="1" readingOrder="0"/>
      <border diagonalUp="0" diagonalDown="0" outline="0">
        <left style="thin">
          <color indexed="55"/>
        </left>
        <right/>
        <top/>
        <bottom/>
      </border>
      <protection locked="0" hidden="0"/>
    </dxf>
    <dxf>
      <font>
        <b val="0"/>
        <i val="0"/>
        <strike val="0"/>
        <condense val="0"/>
        <extend val="0"/>
        <outline val="0"/>
        <shadow val="0"/>
        <u val="none"/>
        <vertAlign val="baseline"/>
        <sz val="8"/>
        <color auto="1"/>
        <name val="Tahoma"/>
        <family val="2"/>
        <scheme val="minor"/>
      </font>
      <alignment horizontal="general" vertical="center" textRotation="0" wrapText="0" indent="0" justifyLastLine="0" shrinkToFit="1" readingOrder="0"/>
      <border diagonalUp="0" diagonalDown="0" outline="0">
        <left style="thin">
          <color indexed="55"/>
        </left>
        <right/>
        <top style="thin">
          <color indexed="55"/>
        </top>
        <bottom style="thin">
          <color indexed="55"/>
        </bottom>
      </border>
      <protection locked="0" hidden="0"/>
    </dxf>
    <dxf>
      <font>
        <b val="0"/>
        <i val="0"/>
        <strike val="0"/>
        <condense val="0"/>
        <extend val="0"/>
        <outline val="0"/>
        <shadow val="0"/>
        <u val="none"/>
        <vertAlign val="baseline"/>
        <sz val="8"/>
        <color auto="1"/>
        <name val="Tahoma"/>
        <family val="2"/>
        <scheme val="minor"/>
      </font>
      <alignment horizontal="general" vertical="center" textRotation="0" wrapText="0" indent="0" justifyLastLine="0" shrinkToFit="1" readingOrder="0"/>
      <border diagonalUp="0" diagonalDown="0" outline="0">
        <left style="thin">
          <color indexed="55"/>
        </left>
        <right style="thin">
          <color indexed="55"/>
        </right>
        <top/>
        <bottom/>
      </border>
      <protection locked="0" hidden="0"/>
    </dxf>
    <dxf>
      <font>
        <b val="0"/>
        <i val="0"/>
        <strike val="0"/>
        <condense val="0"/>
        <extend val="0"/>
        <outline val="0"/>
        <shadow val="0"/>
        <u val="none"/>
        <vertAlign val="baseline"/>
        <sz val="8"/>
        <color auto="1"/>
        <name val="Tahoma"/>
        <family val="2"/>
        <scheme val="minor"/>
      </font>
      <alignment horizontal="general" vertical="center" textRotation="0" wrapText="0" indent="0" justifyLastLine="0" shrinkToFit="1" readingOrder="0"/>
      <border diagonalUp="0" diagonalDown="0" outline="0">
        <left style="thin">
          <color indexed="55"/>
        </left>
        <right style="thin">
          <color indexed="55"/>
        </right>
        <top style="thin">
          <color indexed="55"/>
        </top>
        <bottom style="thin">
          <color indexed="55"/>
        </bottom>
      </border>
      <protection locked="0" hidden="0"/>
    </dxf>
    <dxf>
      <font>
        <b val="0"/>
        <i val="0"/>
        <strike val="0"/>
        <condense val="0"/>
        <extend val="0"/>
        <outline val="0"/>
        <shadow val="0"/>
        <u val="none"/>
        <vertAlign val="baseline"/>
        <sz val="8"/>
        <color auto="1"/>
        <name val="Tahoma"/>
        <family val="2"/>
        <scheme val="minor"/>
      </font>
      <alignment horizontal="center" vertical="center" textRotation="0" wrapText="0" indent="0" justifyLastLine="0" shrinkToFit="1" readingOrder="0"/>
      <border diagonalUp="0" diagonalDown="0" outline="0">
        <left style="thin">
          <color indexed="55"/>
        </left>
        <right style="thin">
          <color indexed="55"/>
        </right>
        <top/>
        <bottom/>
      </border>
      <protection locked="0" hidden="0"/>
    </dxf>
    <dxf>
      <font>
        <b val="0"/>
        <i val="0"/>
        <strike val="0"/>
        <condense val="0"/>
        <extend val="0"/>
        <outline val="0"/>
        <shadow val="0"/>
        <u val="none"/>
        <vertAlign val="baseline"/>
        <sz val="8"/>
        <color auto="1"/>
        <name val="Tahoma"/>
        <family val="2"/>
        <scheme val="minor"/>
      </font>
      <alignment horizontal="center" vertical="center" textRotation="0" wrapText="0" indent="0" justifyLastLine="0" shrinkToFit="1" readingOrder="0"/>
      <border diagonalUp="0" diagonalDown="0" outline="0">
        <left style="thin">
          <color indexed="55"/>
        </left>
        <right style="thin">
          <color indexed="55"/>
        </right>
        <top style="thin">
          <color indexed="55"/>
        </top>
        <bottom style="thin">
          <color indexed="55"/>
        </bottom>
      </border>
      <protection locked="0" hidden="0"/>
    </dxf>
    <dxf>
      <font>
        <b val="0"/>
        <i val="0"/>
        <strike val="0"/>
        <condense val="0"/>
        <extend val="0"/>
        <outline val="0"/>
        <shadow val="0"/>
        <u val="none"/>
        <vertAlign val="baseline"/>
        <sz val="8"/>
        <color auto="1"/>
        <name val="Tahoma"/>
        <family val="2"/>
        <scheme val="minor"/>
      </font>
      <fill>
        <patternFill patternType="solid">
          <fgColor theme="2" tint="0.79995117038483843"/>
          <bgColor theme="0"/>
        </patternFill>
      </fill>
      <alignment horizontal="right" vertical="center" textRotation="0" wrapText="0" indent="0" justifyLastLine="0" shrinkToFit="1" readingOrder="0"/>
      <border diagonalUp="0" diagonalDown="0" outline="0">
        <left style="thin">
          <color indexed="55"/>
        </left>
        <right style="thin">
          <color indexed="55"/>
        </right>
        <top/>
        <bottom/>
      </border>
      <protection locked="0" hidden="0"/>
    </dxf>
    <dxf>
      <font>
        <b val="0"/>
        <i val="0"/>
        <strike val="0"/>
        <condense val="0"/>
        <extend val="0"/>
        <outline val="0"/>
        <shadow val="0"/>
        <u val="none"/>
        <vertAlign val="baseline"/>
        <sz val="8"/>
        <color auto="1"/>
        <name val="Tahoma"/>
        <family val="2"/>
        <scheme val="minor"/>
      </font>
      <numFmt numFmtId="167" formatCode="m/dd/yy;@"/>
      <fill>
        <patternFill patternType="solid">
          <fgColor theme="2" tint="0.79995117038483843"/>
          <bgColor theme="0"/>
        </patternFill>
      </fill>
      <alignment horizontal="right" vertical="center" textRotation="0" wrapText="0" indent="0" justifyLastLine="0" shrinkToFit="1" readingOrder="0"/>
      <border diagonalUp="0" diagonalDown="0" outline="0">
        <left style="thin">
          <color indexed="55"/>
        </left>
        <right style="thin">
          <color indexed="55"/>
        </right>
        <top style="thin">
          <color indexed="55"/>
        </top>
        <bottom style="thin">
          <color indexed="55"/>
        </bottom>
      </border>
      <protection locked="0" hidden="0"/>
    </dxf>
    <dxf>
      <font>
        <strike val="0"/>
        <outline val="0"/>
        <shadow val="0"/>
        <u val="none"/>
        <vertAlign val="baseline"/>
        <sz val="8"/>
      </font>
    </dxf>
    <dxf>
      <font>
        <b/>
        <i val="0"/>
        <strike val="0"/>
        <condense val="0"/>
        <extend val="0"/>
        <outline val="0"/>
        <shadow val="0"/>
        <u val="none"/>
        <vertAlign val="baseline"/>
        <sz val="8"/>
        <color indexed="9"/>
        <name val="Tahoma"/>
        <family val="2"/>
        <scheme val="major"/>
      </font>
      <fill>
        <patternFill patternType="solid">
          <fgColor indexed="64"/>
          <bgColor theme="5" tint="-0.249977111117893"/>
        </patternFill>
      </fill>
      <alignment horizontal="general" vertical="center" textRotation="0" wrapText="0" indent="0" justifyLastLine="0" shrinkToFit="1" readingOrder="0"/>
    </dxf>
    <dxf>
      <fill>
        <patternFill patternType="solid">
          <bgColor theme="2"/>
        </patternFill>
      </fill>
      <border>
        <bottom/>
        <vertical/>
        <horizontal/>
      </border>
    </dxf>
    <dxf>
      <font>
        <sz val="8"/>
        <color theme="1"/>
        <name val="Tahoma"/>
        <scheme val="minor"/>
      </font>
      <fill>
        <patternFill patternType="solid">
          <bgColor theme="2"/>
        </patternFill>
      </fill>
      <border>
        <left/>
        <right/>
        <top/>
        <bottom/>
        <vertical/>
        <horizontal/>
      </border>
    </dxf>
    <dxf>
      <fill>
        <patternFill patternType="solid">
          <fgColor theme="2" tint="0.59996337778862885"/>
          <bgColor theme="0" tint="-4.9989318521683403E-2"/>
        </patternFill>
      </fill>
    </dxf>
    <dxf>
      <fill>
        <patternFill patternType="solid">
          <fgColor theme="2" tint="0.79995117038483843"/>
          <bgColor theme="2"/>
        </patternFill>
      </fill>
    </dxf>
    <dxf>
      <font>
        <b/>
        <i val="0"/>
        <color theme="2" tint="0.79995117038483843"/>
      </font>
      <fill>
        <patternFill>
          <bgColor theme="3"/>
        </patternFill>
      </fill>
      <border>
        <vertical style="dotted">
          <color theme="2" tint="0.79995117038483843"/>
        </vertical>
      </border>
    </dxf>
    <dxf>
      <font>
        <b val="0"/>
        <i val="0"/>
        <color theme="3"/>
      </font>
      <fill>
        <patternFill patternType="none">
          <bgColor auto="1"/>
        </patternFill>
      </fill>
      <border diagonalUp="0" diagonalDown="0">
        <left/>
        <right/>
        <top/>
        <bottom style="thick">
          <color theme="4"/>
        </bottom>
        <vertical/>
        <horizontal/>
      </border>
    </dxf>
  </dxfs>
  <tableStyles count="2" defaultTableStyle="TableStyleMedium2" defaultPivotStyle="PivotStyleLight16">
    <tableStyle name="Expense Log" pivot="0" count="4" xr9:uid="{00000000-0011-0000-FFFF-FFFF00000000}">
      <tableStyleElement type="wholeTable" dxfId="49"/>
      <tableStyleElement type="headerRow" dxfId="48"/>
      <tableStyleElement type="firstRowStripe" dxfId="47"/>
      <tableStyleElement type="secondRowStripe" dxfId="46"/>
    </tableStyle>
    <tableStyle name="Personal Expense Slicer" pivot="0" table="0" count="10" xr9:uid="{00000000-0011-0000-FFFF-FFFF01000000}">
      <tableStyleElement type="wholeTable" dxfId="45"/>
      <tableStyleElement type="headerRow" dxfId="44"/>
    </tableStyle>
  </tableStyles>
  <colors>
    <mruColors>
      <color rgb="FFF8F7EB"/>
      <color rgb="FFF8F7EC"/>
      <color rgb="FFFFD0AA"/>
    </mruColors>
  </colors>
  <extLst>
    <ext xmlns:x14="http://schemas.microsoft.com/office/spreadsheetml/2009/9/main" uri="{46F421CA-312F-682f-3DD2-61675219B42D}">
      <x14:dxfs count="8">
        <dxf>
          <font>
            <color theme="3"/>
          </font>
          <fill>
            <patternFill patternType="solid">
              <fgColor auto="1"/>
              <bgColor theme="3" tint="0.79998168889431442"/>
            </patternFill>
          </fill>
          <border diagonalUp="0" diagonalDown="0">
            <left/>
            <right/>
            <top/>
            <bottom/>
            <vertical/>
            <horizontal/>
          </border>
        </dxf>
        <dxf>
          <font>
            <color theme="3"/>
          </font>
          <fill>
            <patternFill patternType="solid">
              <fgColor auto="1"/>
              <bgColor theme="3" tint="0.79998168889431442"/>
            </patternFill>
          </fill>
          <border diagonalUp="0" diagonalDown="0">
            <left/>
            <right/>
            <top/>
            <bottom/>
            <vertical/>
            <horizontal/>
          </border>
        </dxf>
        <dxf>
          <font>
            <color theme="3"/>
          </font>
          <fill>
            <patternFill patternType="solid">
              <fgColor auto="1"/>
              <bgColor theme="3" tint="0.79998168889431442"/>
            </patternFill>
          </fill>
          <border diagonalUp="0" diagonalDown="0">
            <left/>
            <right/>
            <top/>
            <bottom/>
            <vertical/>
            <horizontal/>
          </border>
        </dxf>
        <dxf>
          <font>
            <color theme="3"/>
          </font>
          <fill>
            <patternFill patternType="solid">
              <fgColor auto="1"/>
              <bgColor theme="3" tint="0.79998168889431442"/>
            </patternFill>
          </fill>
          <border diagonalUp="0" diagonalDown="0">
            <left/>
            <right/>
            <top/>
            <bottom/>
            <vertical/>
            <horizontal/>
          </border>
        </dxf>
        <dxf>
          <font>
            <b/>
            <i/>
            <color theme="0"/>
          </font>
          <fill>
            <patternFill patternType="solid">
              <fgColor theme="6" tint="0.59999389629810485"/>
              <bgColor theme="4" tint="0.39994506668294322"/>
            </patternFill>
          </fill>
          <border diagonalUp="0" diagonalDown="0">
            <left/>
            <right/>
            <top/>
            <bottom/>
            <vertical/>
            <horizontal/>
          </border>
        </dxf>
        <dxf>
          <font>
            <b/>
            <i val="0"/>
            <color theme="0"/>
          </font>
          <fill>
            <patternFill patternType="solid">
              <fgColor theme="6"/>
              <bgColor theme="4"/>
            </patternFill>
          </fill>
          <border diagonalUp="0" diagonalDown="0">
            <left/>
            <right/>
            <top/>
            <bottom/>
            <vertical/>
            <horizontal/>
          </border>
        </dxf>
        <dxf>
          <font>
            <color rgb="FF959595"/>
          </font>
          <fill>
            <patternFill patternType="solid">
              <fgColor rgb="FFDFDFDF"/>
              <bgColor theme="2" tint="0.59996337778862885"/>
            </patternFill>
          </fill>
          <border>
            <left style="thin">
              <color rgb="FFDFDFDF"/>
            </left>
            <right style="thin">
              <color rgb="FFDFDFDF"/>
            </right>
            <top style="thin">
              <color rgb="FFDFDFDF"/>
            </top>
            <bottom style="thin">
              <color rgb="FFDFDFDF"/>
            </bottom>
            <vertical/>
            <horizontal/>
          </border>
        </dxf>
        <dxf>
          <font>
            <sz val="9"/>
            <color theme="3"/>
            <name val="Tahoma"/>
            <scheme val="minor"/>
          </font>
          <fill>
            <patternFill patternType="solid">
              <fgColor rgb="FFC0C0C0"/>
              <bgColor theme="2" tint="0.59996337778862885"/>
            </patternFill>
          </fill>
          <border>
            <left style="thin">
              <color theme="3" tint="0.39994506668294322"/>
            </left>
            <right style="thin">
              <color theme="3" tint="0.39994506668294322"/>
            </right>
            <top style="thin">
              <color theme="3" tint="0.39994506668294322"/>
            </top>
            <bottom style="thin">
              <color theme="3" tint="0.39994506668294322"/>
            </bottom>
            <vertical/>
            <horizontal/>
          </border>
        </dxf>
      </x14:dxfs>
    </ext>
    <ext xmlns:x14="http://schemas.microsoft.com/office/spreadsheetml/2009/9/main" uri="{EB79DEF2-80B8-43e5-95BD-54CBDDF9020C}">
      <x14:slicerStyles defaultSlicerStyle="Personal Expense Slicer">
        <x14:slicerStyle name="Personal Expens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'Flux de numerar'!$B$3</c:f>
              <c:strCache>
                <c:ptCount val="1"/>
                <c:pt idx="0">
                  <c:v>BUGETAT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'Flux de numerar'!$A$4:$A$6</c:f>
              <c:strCache>
                <c:ptCount val="3"/>
                <c:pt idx="0">
                  <c:v>Total venit</c:v>
                </c:pt>
                <c:pt idx="1">
                  <c:v>Total cheltuieli</c:v>
                </c:pt>
                <c:pt idx="2">
                  <c:v>Rezultat </c:v>
                </c:pt>
              </c:strCache>
            </c:strRef>
          </c:cat>
          <c:val>
            <c:numRef>
              <c:f>'Flux de numerar'!$B$4:$B$6</c:f>
              <c:numCache>
                <c:formatCode>#,##0_);[Red]\(#,##0\)</c:formatCode>
                <c:ptCount val="3"/>
                <c:pt idx="0">
                  <c:v>9600</c:v>
                </c:pt>
                <c:pt idx="1">
                  <c:v>3000</c:v>
                </c:pt>
                <c:pt idx="2">
                  <c:v>6600</c:v>
                </c:pt>
              </c:numCache>
            </c:numRef>
          </c:val>
          <c:extLst>
            <c:ext xmlns:c16="http://schemas.microsoft.com/office/drawing/2014/chart" uri="{C3380CC4-5D6E-409C-BE32-E72D297353CC}">
              <c16:uniqueId val="{00000000-D578-4B66-9B73-809039EE1A95}"/>
            </c:ext>
          </c:extLst>
        </c:ser>
        <c:ser>
          <c:idx val="1"/>
          <c:order val="1"/>
          <c:tx>
            <c:strRef>
              <c:f>'Flux de numerar'!$C$3</c:f>
              <c:strCache>
                <c:ptCount val="1"/>
                <c:pt idx="0">
                  <c:v>ACTUAL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'Flux de numerar'!$A$4:$A$6</c:f>
              <c:strCache>
                <c:ptCount val="3"/>
                <c:pt idx="0">
                  <c:v>Total venit</c:v>
                </c:pt>
                <c:pt idx="1">
                  <c:v>Total cheltuieli</c:v>
                </c:pt>
                <c:pt idx="2">
                  <c:v>Rezultat </c:v>
                </c:pt>
              </c:strCache>
            </c:strRef>
          </c:cat>
          <c:val>
            <c:numRef>
              <c:f>'Flux de numerar'!$C$4:$C$6</c:f>
              <c:numCache>
                <c:formatCode>#,##0_);[Red]\(#,##0\)</c:formatCode>
                <c:ptCount val="3"/>
                <c:pt idx="0">
                  <c:v>9600</c:v>
                </c:pt>
                <c:pt idx="1">
                  <c:v>3052</c:v>
                </c:pt>
                <c:pt idx="2">
                  <c:v>6548</c:v>
                </c:pt>
              </c:numCache>
            </c:numRef>
          </c:val>
          <c:extLst>
            <c:ext xmlns:c16="http://schemas.microsoft.com/office/drawing/2014/chart" uri="{C3380CC4-5D6E-409C-BE32-E72D297353CC}">
              <c16:uniqueId val="{00000001-D578-4B66-9B73-809039EE1A95}"/>
            </c:ext>
          </c:extLst>
        </c:ser>
        <c:ser>
          <c:idx val="2"/>
          <c:order val="2"/>
          <c:tx>
            <c:strRef>
              <c:f>'Flux de numerar'!$D$3</c:f>
              <c:strCache>
                <c:ptCount val="1"/>
                <c:pt idx="0">
                  <c:v>DIFERENȚE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'Flux de numerar'!$A$4:$A$6</c:f>
              <c:strCache>
                <c:ptCount val="3"/>
                <c:pt idx="0">
                  <c:v>Total venit</c:v>
                </c:pt>
                <c:pt idx="1">
                  <c:v>Total cheltuieli</c:v>
                </c:pt>
                <c:pt idx="2">
                  <c:v>Rezultat </c:v>
                </c:pt>
              </c:strCache>
            </c:strRef>
          </c:cat>
          <c:val>
            <c:numRef>
              <c:f>'Flux de numerar'!$D$4:$D$6</c:f>
              <c:numCache>
                <c:formatCode>#,##0_);[Red]\-#,##0</c:formatCode>
                <c:ptCount val="3"/>
                <c:pt idx="0">
                  <c:v>0</c:v>
                </c:pt>
                <c:pt idx="1">
                  <c:v>52</c:v>
                </c:pt>
                <c:pt idx="2">
                  <c:v>-52</c:v>
                </c:pt>
              </c:numCache>
            </c:numRef>
          </c:val>
          <c:extLst>
            <c:ext xmlns:c16="http://schemas.microsoft.com/office/drawing/2014/chart" uri="{C3380CC4-5D6E-409C-BE32-E72D297353CC}">
              <c16:uniqueId val="{00000002-D578-4B66-9B73-809039EE1A95}"/>
            </c:ext>
          </c:extLst>
        </c:ser>
        <c:dLbls>
          <c:showLegendKey val="0"/>
          <c:showVal val="1"/>
          <c:showCatName val="0"/>
          <c:showSerName val="0"/>
          <c:showPercent val="0"/>
          <c:showBubbleSize val="0"/>
        </c:dLbls>
        <c:gapWidth val="75"/>
        <c:axId val="1095719247"/>
        <c:axId val="1095720079"/>
      </c:barChart>
      <c:catAx>
        <c:axId val="1095719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095720079"/>
        <c:crosses val="autoZero"/>
        <c:auto val="1"/>
        <c:lblAlgn val="ctr"/>
        <c:lblOffset val="100"/>
        <c:noMultiLvlLbl val="0"/>
      </c:catAx>
      <c:valAx>
        <c:axId val="1095720079"/>
        <c:scaling>
          <c:orientation val="minMax"/>
        </c:scaling>
        <c:delete val="0"/>
        <c:axPos val="l"/>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0957192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ofPieChart>
        <c:ofPieType val="pie"/>
        <c:varyColors val="1"/>
        <c:ser>
          <c:idx val="0"/>
          <c:order val="0"/>
          <c:tx>
            <c:strRef>
              <c:f>'Flux de numerar'!$B$24</c:f>
              <c:strCache>
                <c:ptCount val="1"/>
                <c:pt idx="0">
                  <c:v>Bugetat</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3950-4687-89DF-4310C61F1980}"/>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3950-4687-89DF-4310C61F1980}"/>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3950-4687-89DF-4310C61F1980}"/>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3950-4687-89DF-4310C61F1980}"/>
              </c:ext>
            </c:extLst>
          </c:dPt>
          <c:dPt>
            <c:idx val="4"/>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9-3950-4687-89DF-4310C61F1980}"/>
              </c:ext>
            </c:extLst>
          </c:dPt>
          <c:dPt>
            <c:idx val="5"/>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B-3950-4687-89DF-4310C61F1980}"/>
              </c:ext>
            </c:extLst>
          </c:dPt>
          <c:dPt>
            <c:idx val="6"/>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0D-3950-4687-89DF-4310C61F1980}"/>
              </c:ext>
            </c:extLst>
          </c:dPt>
          <c:dPt>
            <c:idx val="7"/>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0F-3950-4687-89DF-4310C61F1980}"/>
              </c:ext>
            </c:extLst>
          </c:dPt>
          <c:dPt>
            <c:idx val="8"/>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11-3950-4687-89DF-4310C61F1980}"/>
              </c:ext>
            </c:extLst>
          </c:dPt>
          <c:dPt>
            <c:idx val="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13-3950-4687-89DF-4310C61F198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ro-RO"/>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'Stabilirea categoriilor'!$B$5:$B$13</c:f>
              <c:strCache>
                <c:ptCount val="9"/>
                <c:pt idx="0">
                  <c:v>Locuință</c:v>
                </c:pt>
                <c:pt idx="1">
                  <c:v>Îngrijire familie/personală</c:v>
                </c:pt>
                <c:pt idx="2">
                  <c:v>Transport</c:v>
                </c:pt>
                <c:pt idx="3">
                  <c:v>Distracție</c:v>
                </c:pt>
                <c:pt idx="4">
                  <c:v>Hrană</c:v>
                </c:pt>
                <c:pt idx="5">
                  <c:v>Rate la credite</c:v>
                </c:pt>
                <c:pt idx="6">
                  <c:v>Economisire/Investitii</c:v>
                </c:pt>
                <c:pt idx="7">
                  <c:v>Copii</c:v>
                </c:pt>
                <c:pt idx="8">
                  <c:v>Animale</c:v>
                </c:pt>
              </c:strCache>
            </c:strRef>
          </c:cat>
          <c:val>
            <c:numRef>
              <c:f>('Flux de numerar'!$B$35,'Flux de numerar'!$B$48,'Flux de numerar'!$B$55,'Flux de numerar'!$B$63,'Flux de numerar'!$B$69,'Flux de numerar'!$B$80,'Flux de numerar'!$B$89,'Flux de numerar'!$B$95,'Flux de numerar'!$B$101)</c:f>
              <c:numCache>
                <c:formatCode>#,##0</c:formatCode>
                <c:ptCount val="9"/>
                <c:pt idx="0">
                  <c:v>200</c:v>
                </c:pt>
                <c:pt idx="1">
                  <c:v>300</c:v>
                </c:pt>
                <c:pt idx="2">
                  <c:v>0</c:v>
                </c:pt>
                <c:pt idx="3">
                  <c:v>0</c:v>
                </c:pt>
                <c:pt idx="4">
                  <c:v>2500</c:v>
                </c:pt>
                <c:pt idx="5">
                  <c:v>0</c:v>
                </c:pt>
                <c:pt idx="6">
                  <c:v>0</c:v>
                </c:pt>
                <c:pt idx="7">
                  <c:v>0</c:v>
                </c:pt>
                <c:pt idx="8">
                  <c:v>0</c:v>
                </c:pt>
              </c:numCache>
            </c:numRef>
          </c:val>
          <c:extLst>
            <c:ext xmlns:c16="http://schemas.microsoft.com/office/drawing/2014/chart" uri="{C3380CC4-5D6E-409C-BE32-E72D297353CC}">
              <c16:uniqueId val="{00000014-3950-4687-89DF-4310C61F1980}"/>
            </c:ext>
          </c:extLst>
        </c:ser>
        <c:ser>
          <c:idx val="1"/>
          <c:order val="1"/>
          <c:tx>
            <c:strRef>
              <c:f>'Flux de numerar'!$C$24</c:f>
              <c:strCache>
                <c:ptCount val="1"/>
                <c:pt idx="0">
                  <c:v>Actual</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16-3950-4687-89DF-4310C61F1980}"/>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18-3950-4687-89DF-4310C61F1980}"/>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1A-3950-4687-89DF-4310C61F1980}"/>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C-3950-4687-89DF-4310C61F1980}"/>
              </c:ext>
            </c:extLst>
          </c:dPt>
          <c:dPt>
            <c:idx val="4"/>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E-3950-4687-89DF-4310C61F1980}"/>
              </c:ext>
            </c:extLst>
          </c:dPt>
          <c:dPt>
            <c:idx val="5"/>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20-3950-4687-89DF-4310C61F1980}"/>
              </c:ext>
            </c:extLst>
          </c:dPt>
          <c:dPt>
            <c:idx val="6"/>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22-3950-4687-89DF-4310C61F1980}"/>
              </c:ext>
            </c:extLst>
          </c:dPt>
          <c:dPt>
            <c:idx val="7"/>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24-3950-4687-89DF-4310C61F1980}"/>
              </c:ext>
            </c:extLst>
          </c:dPt>
          <c:dPt>
            <c:idx val="8"/>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6-3950-4687-89DF-4310C61F1980}"/>
              </c:ext>
            </c:extLst>
          </c:dPt>
          <c:dPt>
            <c:idx val="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8-3950-4687-89DF-4310C61F198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ro-RO"/>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'Stabilirea categoriilor'!$B$5:$B$13</c:f>
              <c:strCache>
                <c:ptCount val="9"/>
                <c:pt idx="0">
                  <c:v>Locuință</c:v>
                </c:pt>
                <c:pt idx="1">
                  <c:v>Îngrijire familie/personală</c:v>
                </c:pt>
                <c:pt idx="2">
                  <c:v>Transport</c:v>
                </c:pt>
                <c:pt idx="3">
                  <c:v>Distracție</c:v>
                </c:pt>
                <c:pt idx="4">
                  <c:v>Hrană</c:v>
                </c:pt>
                <c:pt idx="5">
                  <c:v>Rate la credite</c:v>
                </c:pt>
                <c:pt idx="6">
                  <c:v>Economisire/Investitii</c:v>
                </c:pt>
                <c:pt idx="7">
                  <c:v>Copii</c:v>
                </c:pt>
                <c:pt idx="8">
                  <c:v>Animale</c:v>
                </c:pt>
              </c:strCache>
            </c:strRef>
          </c:cat>
          <c:val>
            <c:numRef>
              <c:f>('Flux de numerar'!$C$35,'Flux de numerar'!$C$48,'Flux de numerar'!$C$55,'Flux de numerar'!$C$63,'Flux de numerar'!$C$69,'Flux de numerar'!$C$80,'Flux de numerar'!$C$89,'Flux de numerar'!$C$95,'Flux de numerar'!$C$101)</c:f>
              <c:numCache>
                <c:formatCode>#,##0</c:formatCode>
                <c:ptCount val="9"/>
                <c:pt idx="0">
                  <c:v>200</c:v>
                </c:pt>
                <c:pt idx="1">
                  <c:v>235</c:v>
                </c:pt>
                <c:pt idx="2">
                  <c:v>0</c:v>
                </c:pt>
                <c:pt idx="3">
                  <c:v>0</c:v>
                </c:pt>
                <c:pt idx="4">
                  <c:v>2617</c:v>
                </c:pt>
                <c:pt idx="5">
                  <c:v>0</c:v>
                </c:pt>
                <c:pt idx="6">
                  <c:v>0</c:v>
                </c:pt>
                <c:pt idx="7">
                  <c:v>0</c:v>
                </c:pt>
                <c:pt idx="8">
                  <c:v>0</c:v>
                </c:pt>
              </c:numCache>
            </c:numRef>
          </c:val>
          <c:extLst>
            <c:ext xmlns:c16="http://schemas.microsoft.com/office/drawing/2014/chart" uri="{C3380CC4-5D6E-409C-BE32-E72D297353CC}">
              <c16:uniqueId val="{00000029-3950-4687-89DF-4310C61F1980}"/>
            </c:ext>
          </c:extLst>
        </c:ser>
        <c:ser>
          <c:idx val="2"/>
          <c:order val="2"/>
          <c:tx>
            <c:strRef>
              <c:f>'Flux de numerar'!$D$24</c:f>
              <c:strCache>
                <c:ptCount val="1"/>
                <c:pt idx="0">
                  <c:v>Diferente</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2B-3950-4687-89DF-4310C61F1980}"/>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2D-3950-4687-89DF-4310C61F1980}"/>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2F-3950-4687-89DF-4310C61F1980}"/>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31-3950-4687-89DF-4310C61F1980}"/>
              </c:ext>
            </c:extLst>
          </c:dPt>
          <c:dPt>
            <c:idx val="4"/>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33-3950-4687-89DF-4310C61F1980}"/>
              </c:ext>
            </c:extLst>
          </c:dPt>
          <c:dPt>
            <c:idx val="5"/>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5-3950-4687-89DF-4310C61F1980}"/>
              </c:ext>
            </c:extLst>
          </c:dPt>
          <c:dPt>
            <c:idx val="6"/>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7-3950-4687-89DF-4310C61F1980}"/>
              </c:ext>
            </c:extLst>
          </c:dPt>
          <c:dPt>
            <c:idx val="7"/>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39-3950-4687-89DF-4310C61F1980}"/>
              </c:ext>
            </c:extLst>
          </c:dPt>
          <c:dPt>
            <c:idx val="8"/>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3B-3950-4687-89DF-4310C61F1980}"/>
              </c:ext>
            </c:extLst>
          </c:dPt>
          <c:dPt>
            <c:idx val="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3D-3950-4687-89DF-4310C61F198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ro-RO"/>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'Stabilirea categoriilor'!$B$5:$B$13</c:f>
              <c:strCache>
                <c:ptCount val="9"/>
                <c:pt idx="0">
                  <c:v>Locuință</c:v>
                </c:pt>
                <c:pt idx="1">
                  <c:v>Îngrijire familie/personală</c:v>
                </c:pt>
                <c:pt idx="2">
                  <c:v>Transport</c:v>
                </c:pt>
                <c:pt idx="3">
                  <c:v>Distracție</c:v>
                </c:pt>
                <c:pt idx="4">
                  <c:v>Hrană</c:v>
                </c:pt>
                <c:pt idx="5">
                  <c:v>Rate la credite</c:v>
                </c:pt>
                <c:pt idx="6">
                  <c:v>Economisire/Investitii</c:v>
                </c:pt>
                <c:pt idx="7">
                  <c:v>Copii</c:v>
                </c:pt>
                <c:pt idx="8">
                  <c:v>Animale</c:v>
                </c:pt>
              </c:strCache>
            </c:strRef>
          </c:cat>
          <c:val>
            <c:numRef>
              <c:f>('Flux de numerar'!$D$35,'Flux de numerar'!$D$48,'Flux de numerar'!$D$55,'Flux de numerar'!$D$63,'Flux de numerar'!$D$69,'Flux de numerar'!$D$80,'Flux de numerar'!$D$89,'Flux de numerar'!$D$95,'Flux de numerar'!$D$101)</c:f>
              <c:numCache>
                <c:formatCode>#,##0</c:formatCode>
                <c:ptCount val="9"/>
                <c:pt idx="0">
                  <c:v>0</c:v>
                </c:pt>
                <c:pt idx="1">
                  <c:v>65</c:v>
                </c:pt>
                <c:pt idx="2">
                  <c:v>0</c:v>
                </c:pt>
                <c:pt idx="3">
                  <c:v>0</c:v>
                </c:pt>
                <c:pt idx="4">
                  <c:v>-117</c:v>
                </c:pt>
                <c:pt idx="5">
                  <c:v>0</c:v>
                </c:pt>
                <c:pt idx="6">
                  <c:v>0</c:v>
                </c:pt>
                <c:pt idx="7">
                  <c:v>0</c:v>
                </c:pt>
                <c:pt idx="8">
                  <c:v>0</c:v>
                </c:pt>
              </c:numCache>
            </c:numRef>
          </c:val>
          <c:extLst>
            <c:ext xmlns:c16="http://schemas.microsoft.com/office/drawing/2014/chart" uri="{C3380CC4-5D6E-409C-BE32-E72D297353CC}">
              <c16:uniqueId val="{0000003E-3950-4687-89DF-4310C61F1980}"/>
            </c:ext>
          </c:extLst>
        </c:ser>
        <c:dLbls>
          <c:dLblPos val="bestFit"/>
          <c:showLegendKey val="0"/>
          <c:showVal val="0"/>
          <c:showCatName val="0"/>
          <c:showSerName val="0"/>
          <c:showPercent val="1"/>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paperSize="9"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Jurnalul cheltuielilor'!A1"/></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eg"/><Relationship Id="rId1" Type="http://schemas.openxmlformats.org/officeDocument/2006/relationships/hyperlink" Target="#'Jurnalul cheltuielilor'!A1"/><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Jurnalul cheltuielilor'!A1"/><Relationship Id="rId1" Type="http://schemas.openxmlformats.org/officeDocument/2006/relationships/hyperlink" Target="#'Expense Log'!A1"/><Relationship Id="rId4" Type="http://schemas.openxmlformats.org/officeDocument/2006/relationships/hyperlink" Target="#'Flux de numerar'!A1"/></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314325</xdr:rowOff>
    </xdr:from>
    <xdr:to>
      <xdr:col>6</xdr:col>
      <xdr:colOff>169379</xdr:colOff>
      <xdr:row>1</xdr:row>
      <xdr:rowOff>589845</xdr:rowOff>
    </xdr:to>
    <xdr:grpSp>
      <xdr:nvGrpSpPr>
        <xdr:cNvPr id="2" name="Salt la Jurnalul cheltuielilor" descr="&quot;&quot;" hidden="1" title="Go to Expense Log (navigation button)">
          <a:hlinkClick xmlns:r="http://schemas.openxmlformats.org/officeDocument/2006/relationships" r:id="rId1" tooltip="Faceți clic pentru a vedea și a actualiza cheltuielile personale"/>
          <a:extLst>
            <a:ext uri="{FF2B5EF4-FFF2-40B4-BE49-F238E27FC236}">
              <a16:creationId xmlns:a16="http://schemas.microsoft.com/office/drawing/2014/main" id="{B0F5DB04-E899-42DD-9260-42DE8A11AF02}"/>
            </a:ext>
          </a:extLst>
        </xdr:cNvPr>
        <xdr:cNvGrpSpPr/>
      </xdr:nvGrpSpPr>
      <xdr:grpSpPr>
        <a:xfrm>
          <a:off x="4278086" y="434068"/>
          <a:ext cx="169379" cy="275520"/>
          <a:chOff x="6448424" y="1266826"/>
          <a:chExt cx="1241917" cy="275081"/>
        </a:xfrm>
      </xdr:grpSpPr>
      <xdr:sp macro="" textlink="">
        <xdr:nvSpPr>
          <xdr:cNvPr id="3" name="CasetăText 9" hidden="1">
            <a:hlinkClick xmlns:r="http://schemas.openxmlformats.org/officeDocument/2006/relationships" r:id="rId1" tooltip="Faceți clic pentru a vedea și a actualiza cheltuielile personale"/>
            <a:extLst>
              <a:ext uri="{FF2B5EF4-FFF2-40B4-BE49-F238E27FC236}">
                <a16:creationId xmlns:a16="http://schemas.microsoft.com/office/drawing/2014/main" id="{D89427AE-CE3E-D770-8B28-F3DD7E717340}"/>
              </a:ext>
            </a:extLst>
          </xdr:cNvPr>
          <xdr:cNvSpPr txBox="1"/>
        </xdr:nvSpPr>
        <xdr:spPr>
          <a:xfrm>
            <a:off x="6448424" y="1266826"/>
            <a:ext cx="1241917" cy="24765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825" b="1">
                <a:solidFill>
                  <a:schemeClr val="bg2">
                    <a:lumMod val="20000"/>
                    <a:lumOff val="80000"/>
                  </a:schemeClr>
                </a:solidFill>
              </a:rPr>
              <a:t>salt la jurnalul cheltuielilor</a:t>
            </a:r>
          </a:p>
        </xdr:txBody>
      </xdr:sp>
      <xdr:sp macro="" textlink="">
        <xdr:nvSpPr>
          <xdr:cNvPr id="4" name="CasetăText 12" hidden="1">
            <a:extLst>
              <a:ext uri="{FF2B5EF4-FFF2-40B4-BE49-F238E27FC236}">
                <a16:creationId xmlns:a16="http://schemas.microsoft.com/office/drawing/2014/main" id="{E8E72420-8A40-8440-F174-AA9DFDFD0C5E}"/>
              </a:ext>
            </a:extLst>
          </xdr:cNvPr>
          <xdr:cNvSpPr txBox="1"/>
        </xdr:nvSpPr>
        <xdr:spPr>
          <a:xfrm>
            <a:off x="6448424" y="1514475"/>
            <a:ext cx="1241917" cy="27432"/>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lang="en-US" sz="825" b="1">
              <a:solidFill>
                <a:schemeClr val="bg1"/>
              </a:solidFill>
            </a:endParaRPr>
          </a:p>
        </xdr:txBody>
      </xdr:sp>
    </xdr:grpSp>
    <xdr:clientData fPrintsWithSheet="0"/>
  </xdr:twoCellAnchor>
  <xdr:twoCellAnchor editAs="oneCell">
    <xdr:from>
      <xdr:col>11</xdr:col>
      <xdr:colOff>573323</xdr:colOff>
      <xdr:row>1</xdr:row>
      <xdr:rowOff>114912</xdr:rowOff>
    </xdr:from>
    <xdr:to>
      <xdr:col>14</xdr:col>
      <xdr:colOff>176715</xdr:colOff>
      <xdr:row>3</xdr:row>
      <xdr:rowOff>247650</xdr:rowOff>
    </xdr:to>
    <xdr:pic>
      <xdr:nvPicPr>
        <xdr:cNvPr id="5" name="Picture 4">
          <a:extLst>
            <a:ext uri="{FF2B5EF4-FFF2-40B4-BE49-F238E27FC236}">
              <a16:creationId xmlns:a16="http://schemas.microsoft.com/office/drawing/2014/main" id="{AE08C1FF-93B5-4C01-A9D1-1B40AE2060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9109" y="232841"/>
          <a:ext cx="1834963" cy="8403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2971800</xdr:colOff>
      <xdr:row>1</xdr:row>
      <xdr:rowOff>314325</xdr:rowOff>
    </xdr:from>
    <xdr:to>
      <xdr:col>6</xdr:col>
      <xdr:colOff>169379</xdr:colOff>
      <xdr:row>1</xdr:row>
      <xdr:rowOff>589845</xdr:rowOff>
    </xdr:to>
    <xdr:grpSp>
      <xdr:nvGrpSpPr>
        <xdr:cNvPr id="14" name="Salt la Jurnalul cheltuielilor" descr="&quot;&quot;" hidden="1" title="Go to Expense Log (navigation button)">
          <a:hlinkClick xmlns:r="http://schemas.openxmlformats.org/officeDocument/2006/relationships" r:id="rId1" tooltip="Faceți clic pentru a vedea și a actualiza cheltuielile personale"/>
          <a:extLst>
            <a:ext uri="{FF2B5EF4-FFF2-40B4-BE49-F238E27FC236}">
              <a16:creationId xmlns:a16="http://schemas.microsoft.com/office/drawing/2014/main" id="{00000000-0008-0000-0000-00000E000000}"/>
            </a:ext>
          </a:extLst>
        </xdr:cNvPr>
        <xdr:cNvGrpSpPr/>
      </xdr:nvGrpSpPr>
      <xdr:grpSpPr>
        <a:xfrm>
          <a:off x="4274820" y="439831"/>
          <a:ext cx="170724" cy="275520"/>
          <a:chOff x="6448424" y="1266826"/>
          <a:chExt cx="1241917" cy="275081"/>
        </a:xfrm>
      </xdr:grpSpPr>
      <xdr:sp macro="" textlink="">
        <xdr:nvSpPr>
          <xdr:cNvPr id="10" name="CasetăText 9" hidden="1">
            <a:hlinkClick xmlns:r="http://schemas.openxmlformats.org/officeDocument/2006/relationships" r:id="rId1" tooltip="Faceți clic pentru a vedea și a actualiza cheltuielile personale"/>
            <a:extLst>
              <a:ext uri="{FF2B5EF4-FFF2-40B4-BE49-F238E27FC236}">
                <a16:creationId xmlns:a16="http://schemas.microsoft.com/office/drawing/2014/main" id="{00000000-0008-0000-0000-00000A000000}"/>
              </a:ext>
            </a:extLst>
          </xdr:cNvPr>
          <xdr:cNvSpPr txBox="1"/>
        </xdr:nvSpPr>
        <xdr:spPr>
          <a:xfrm>
            <a:off x="6448424" y="1266826"/>
            <a:ext cx="1241917" cy="24765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825" b="1">
                <a:solidFill>
                  <a:schemeClr val="bg2">
                    <a:lumMod val="20000"/>
                    <a:lumOff val="80000"/>
                  </a:schemeClr>
                </a:solidFill>
              </a:rPr>
              <a:t>salt la jurnalul cheltuielilor</a:t>
            </a:r>
          </a:p>
        </xdr:txBody>
      </xdr:sp>
      <xdr:sp macro="" textlink="">
        <xdr:nvSpPr>
          <xdr:cNvPr id="13" name="CasetăText 12" hidden="1">
            <a:extLst>
              <a:ext uri="{FF2B5EF4-FFF2-40B4-BE49-F238E27FC236}">
                <a16:creationId xmlns:a16="http://schemas.microsoft.com/office/drawing/2014/main" id="{00000000-0008-0000-0000-00000D000000}"/>
              </a:ext>
            </a:extLst>
          </xdr:cNvPr>
          <xdr:cNvSpPr txBox="1"/>
        </xdr:nvSpPr>
        <xdr:spPr>
          <a:xfrm>
            <a:off x="6448424" y="1514475"/>
            <a:ext cx="1241917" cy="27432"/>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lang="en-US" sz="825" b="1">
              <a:solidFill>
                <a:schemeClr val="bg1"/>
              </a:solidFill>
            </a:endParaRPr>
          </a:p>
        </xdr:txBody>
      </xdr:sp>
    </xdr:grpSp>
    <xdr:clientData fPrintsWithSheet="0"/>
  </xdr:twoCellAnchor>
  <xdr:twoCellAnchor editAs="oneCell">
    <xdr:from>
      <xdr:col>9</xdr:col>
      <xdr:colOff>354541</xdr:colOff>
      <xdr:row>1</xdr:row>
      <xdr:rowOff>168275</xdr:rowOff>
    </xdr:from>
    <xdr:to>
      <xdr:col>12</xdr:col>
      <xdr:colOff>306916</xdr:colOff>
      <xdr:row>4</xdr:row>
      <xdr:rowOff>48613</xdr:rowOff>
    </xdr:to>
    <xdr:pic>
      <xdr:nvPicPr>
        <xdr:cNvPr id="20" name="Picture 19">
          <a:extLst>
            <a:ext uri="{FF2B5EF4-FFF2-40B4-BE49-F238E27FC236}">
              <a16:creationId xmlns:a16="http://schemas.microsoft.com/office/drawing/2014/main" id="{3AB5CF12-D2F7-4AAC-AD97-8524BEE43E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56374" y="284692"/>
          <a:ext cx="1825625" cy="854004"/>
        </a:xfrm>
        <a:prstGeom prst="rect">
          <a:avLst/>
        </a:prstGeom>
      </xdr:spPr>
    </xdr:pic>
    <xdr:clientData/>
  </xdr:twoCellAnchor>
  <xdr:twoCellAnchor>
    <xdr:from>
      <xdr:col>1</xdr:col>
      <xdr:colOff>317500</xdr:colOff>
      <xdr:row>4</xdr:row>
      <xdr:rowOff>142345</xdr:rowOff>
    </xdr:from>
    <xdr:to>
      <xdr:col>12</xdr:col>
      <xdr:colOff>331788</xdr:colOff>
      <xdr:row>18</xdr:row>
      <xdr:rowOff>300565</xdr:rowOff>
    </xdr:to>
    <xdr:graphicFrame macro="">
      <xdr:nvGraphicFramePr>
        <xdr:cNvPr id="4" name="Chart 3">
          <a:extLst>
            <a:ext uri="{FF2B5EF4-FFF2-40B4-BE49-F238E27FC236}">
              <a16:creationId xmlns:a16="http://schemas.microsoft.com/office/drawing/2014/main" id="{3FF0519B-BC73-4AA3-AFA7-05B63A24A7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296333</xdr:colOff>
      <xdr:row>18</xdr:row>
      <xdr:rowOff>493184</xdr:rowOff>
    </xdr:from>
    <xdr:to>
      <xdr:col>12</xdr:col>
      <xdr:colOff>378884</xdr:colOff>
      <xdr:row>35</xdr:row>
      <xdr:rowOff>86784</xdr:rowOff>
    </xdr:to>
    <xdr:graphicFrame macro="">
      <xdr:nvGraphicFramePr>
        <xdr:cNvPr id="5" name="Chart 4">
          <a:extLst>
            <a:ext uri="{FF2B5EF4-FFF2-40B4-BE49-F238E27FC236}">
              <a16:creationId xmlns:a16="http://schemas.microsoft.com/office/drawing/2014/main" id="{CF81BDFA-2670-4F56-83A2-18E6AA53C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304800</xdr:colOff>
      <xdr:row>0</xdr:row>
      <xdr:rowOff>76200</xdr:rowOff>
    </xdr:from>
    <xdr:to>
      <xdr:col>10</xdr:col>
      <xdr:colOff>418200</xdr:colOff>
      <xdr:row>0</xdr:row>
      <xdr:rowOff>596900</xdr:rowOff>
    </xdr:to>
    <xdr:pic>
      <xdr:nvPicPr>
        <xdr:cNvPr id="2" name="Picture 1">
          <a:extLst>
            <a:ext uri="{FF2B5EF4-FFF2-40B4-BE49-F238E27FC236}">
              <a16:creationId xmlns:a16="http://schemas.microsoft.com/office/drawing/2014/main" id="{112A139A-1E54-44D4-9D34-D9E3A9F183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893" b="19643"/>
        <a:stretch/>
      </xdr:blipFill>
      <xdr:spPr>
        <a:xfrm>
          <a:off x="7766050" y="76200"/>
          <a:ext cx="2048656" cy="520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1419225</xdr:colOff>
      <xdr:row>1</xdr:row>
      <xdr:rowOff>314325</xdr:rowOff>
    </xdr:from>
    <xdr:to>
      <xdr:col>15</xdr:col>
      <xdr:colOff>1457325</xdr:colOff>
      <xdr:row>1</xdr:row>
      <xdr:rowOff>589845</xdr:rowOff>
    </xdr:to>
    <xdr:grpSp>
      <xdr:nvGrpSpPr>
        <xdr:cNvPr id="2" name="Salt la Jurnalul cheltuielilor" descr="&quot;&quot;" title="Go to Expense Log (navigation button)">
          <a:hlinkClick xmlns:r="http://schemas.openxmlformats.org/officeDocument/2006/relationships" r:id="rId1" tooltip="Click to view expense log"/>
          <a:extLst>
            <a:ext uri="{FF2B5EF4-FFF2-40B4-BE49-F238E27FC236}">
              <a16:creationId xmlns:a16="http://schemas.microsoft.com/office/drawing/2014/main" id="{00000000-0008-0000-0200-000002000000}"/>
            </a:ext>
          </a:extLst>
        </xdr:cNvPr>
        <xdr:cNvGrpSpPr/>
      </xdr:nvGrpSpPr>
      <xdr:grpSpPr>
        <a:xfrm>
          <a:off x="14297025" y="436245"/>
          <a:ext cx="1988820" cy="275520"/>
          <a:chOff x="6448424" y="1266826"/>
          <a:chExt cx="1241917" cy="275081"/>
        </a:xfrm>
      </xdr:grpSpPr>
      <xdr:sp macro="" textlink="">
        <xdr:nvSpPr>
          <xdr:cNvPr id="3" name="CasetăText 2">
            <a:hlinkClick xmlns:r="http://schemas.openxmlformats.org/officeDocument/2006/relationships" r:id="rId2" tooltip="Faceți clic pentru a vedea jurnalul de cheltuieli"/>
            <a:extLst>
              <a:ext uri="{FF2B5EF4-FFF2-40B4-BE49-F238E27FC236}">
                <a16:creationId xmlns:a16="http://schemas.microsoft.com/office/drawing/2014/main" id="{00000000-0008-0000-0200-000003000000}"/>
              </a:ext>
            </a:extLst>
          </xdr:cNvPr>
          <xdr:cNvSpPr txBox="1"/>
        </xdr:nvSpPr>
        <xdr:spPr>
          <a:xfrm>
            <a:off x="6448424" y="1266826"/>
            <a:ext cx="1241917" cy="24765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825" b="1">
                <a:solidFill>
                  <a:schemeClr val="bg2">
                    <a:lumMod val="20000"/>
                    <a:lumOff val="80000"/>
                  </a:schemeClr>
                </a:solidFill>
              </a:rPr>
              <a:t>salt la jurnalul cheltuielilor</a:t>
            </a:r>
          </a:p>
        </xdr:txBody>
      </xdr:sp>
      <xdr:sp macro="" textlink="">
        <xdr:nvSpPr>
          <xdr:cNvPr id="4" name="CasetăText 3">
            <a:hlinkClick xmlns:r="http://schemas.openxmlformats.org/officeDocument/2006/relationships" r:id="rId2" tooltip="Faceți clic pentru a vedea jurnalul de cheltuieli"/>
            <a:extLst>
              <a:ext uri="{FF2B5EF4-FFF2-40B4-BE49-F238E27FC236}">
                <a16:creationId xmlns:a16="http://schemas.microsoft.com/office/drawing/2014/main" id="{00000000-0008-0000-0200-000004000000}"/>
              </a:ext>
            </a:extLst>
          </xdr:cNvPr>
          <xdr:cNvSpPr txBox="1"/>
        </xdr:nvSpPr>
        <xdr:spPr>
          <a:xfrm>
            <a:off x="6448424" y="1514475"/>
            <a:ext cx="1241917" cy="27432"/>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lang="en-US" sz="825" b="1">
              <a:solidFill>
                <a:schemeClr val="bg1"/>
              </a:solidFill>
            </a:endParaRPr>
          </a:p>
        </xdr:txBody>
      </xdr:sp>
    </xdr:grpSp>
    <xdr:clientData fPrintsWithSheet="0"/>
  </xdr:twoCellAnchor>
  <xdr:twoCellAnchor editAs="oneCell">
    <xdr:from>
      <xdr:col>9</xdr:col>
      <xdr:colOff>914400</xdr:colOff>
      <xdr:row>0</xdr:row>
      <xdr:rowOff>0</xdr:rowOff>
    </xdr:from>
    <xdr:to>
      <xdr:col>11</xdr:col>
      <xdr:colOff>647700</xdr:colOff>
      <xdr:row>1</xdr:row>
      <xdr:rowOff>590550</xdr:rowOff>
    </xdr:to>
    <xdr:pic>
      <xdr:nvPicPr>
        <xdr:cNvPr id="5" name="Picture 4">
          <a:extLst>
            <a:ext uri="{FF2B5EF4-FFF2-40B4-BE49-F238E27FC236}">
              <a16:creationId xmlns:a16="http://schemas.microsoft.com/office/drawing/2014/main" id="{C2FC5A1D-1150-486D-83C2-D3B7FDB91A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106025" y="0"/>
          <a:ext cx="1428750" cy="714375"/>
        </a:xfrm>
        <a:prstGeom prst="rect">
          <a:avLst/>
        </a:prstGeom>
      </xdr:spPr>
    </xdr:pic>
    <xdr:clientData/>
  </xdr:twoCellAnchor>
  <xdr:twoCellAnchor>
    <xdr:from>
      <xdr:col>13</xdr:col>
      <xdr:colOff>1419225</xdr:colOff>
      <xdr:row>1</xdr:row>
      <xdr:rowOff>314325</xdr:rowOff>
    </xdr:from>
    <xdr:to>
      <xdr:col>15</xdr:col>
      <xdr:colOff>1457325</xdr:colOff>
      <xdr:row>1</xdr:row>
      <xdr:rowOff>589845</xdr:rowOff>
    </xdr:to>
    <xdr:grpSp>
      <xdr:nvGrpSpPr>
        <xdr:cNvPr id="6" name="Salt la Jurnalul cheltuielilor" descr="&quot;&quot;" title="Go to Expense Log (navigation button)">
          <a:hlinkClick xmlns:r="http://schemas.openxmlformats.org/officeDocument/2006/relationships" r:id="rId1" tooltip="Click to view expense log"/>
          <a:extLst>
            <a:ext uri="{FF2B5EF4-FFF2-40B4-BE49-F238E27FC236}">
              <a16:creationId xmlns:a16="http://schemas.microsoft.com/office/drawing/2014/main" id="{7575138E-5B35-4B77-897E-7926B80C1D49}"/>
            </a:ext>
          </a:extLst>
        </xdr:cNvPr>
        <xdr:cNvGrpSpPr/>
      </xdr:nvGrpSpPr>
      <xdr:grpSpPr>
        <a:xfrm>
          <a:off x="14297025" y="436245"/>
          <a:ext cx="1988820" cy="275520"/>
          <a:chOff x="6448424" y="1266826"/>
          <a:chExt cx="1241917" cy="275081"/>
        </a:xfrm>
      </xdr:grpSpPr>
      <xdr:sp macro="" textlink="">
        <xdr:nvSpPr>
          <xdr:cNvPr id="7" name="CasetăText 2">
            <a:hlinkClick xmlns:r="http://schemas.openxmlformats.org/officeDocument/2006/relationships" r:id="rId4" tooltip="Faceți clic pentru a vedea jurnalul de cheltuieli"/>
            <a:extLst>
              <a:ext uri="{FF2B5EF4-FFF2-40B4-BE49-F238E27FC236}">
                <a16:creationId xmlns:a16="http://schemas.microsoft.com/office/drawing/2014/main" id="{2F593125-B2DC-120A-5853-8D77E0203AEA}"/>
              </a:ext>
            </a:extLst>
          </xdr:cNvPr>
          <xdr:cNvSpPr txBox="1"/>
        </xdr:nvSpPr>
        <xdr:spPr>
          <a:xfrm>
            <a:off x="6448424" y="1266826"/>
            <a:ext cx="1241917" cy="24765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825" b="1">
                <a:solidFill>
                  <a:schemeClr val="bg2">
                    <a:lumMod val="20000"/>
                    <a:lumOff val="80000"/>
                  </a:schemeClr>
                </a:solidFill>
              </a:rPr>
              <a:t>salt la Flux numerar</a:t>
            </a:r>
          </a:p>
        </xdr:txBody>
      </xdr:sp>
      <xdr:sp macro="" textlink="">
        <xdr:nvSpPr>
          <xdr:cNvPr id="8" name="CasetăText 3">
            <a:hlinkClick xmlns:r="http://schemas.openxmlformats.org/officeDocument/2006/relationships" r:id="rId2" tooltip="Faceți clic pentru a vedea jurnalul de cheltuieli"/>
            <a:extLst>
              <a:ext uri="{FF2B5EF4-FFF2-40B4-BE49-F238E27FC236}">
                <a16:creationId xmlns:a16="http://schemas.microsoft.com/office/drawing/2014/main" id="{D77412ED-096A-6C76-34B4-73984154E94A}"/>
              </a:ext>
            </a:extLst>
          </xdr:cNvPr>
          <xdr:cNvSpPr txBox="1"/>
        </xdr:nvSpPr>
        <xdr:spPr>
          <a:xfrm>
            <a:off x="6448424" y="1514475"/>
            <a:ext cx="1241917" cy="27432"/>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lang="en-US" sz="825" b="1">
              <a:solidFill>
                <a:schemeClr val="bg1"/>
              </a:solidFill>
            </a:endParaRPr>
          </a:p>
        </xdr:txBody>
      </xdr:sp>
    </xdr:grpSp>
    <xdr:clientData fPrintsWithSheet="0"/>
  </xdr:twoCellAnchor>
  <xdr:twoCellAnchor editAs="oneCell">
    <xdr:from>
      <xdr:col>9</xdr:col>
      <xdr:colOff>914400</xdr:colOff>
      <xdr:row>0</xdr:row>
      <xdr:rowOff>0</xdr:rowOff>
    </xdr:from>
    <xdr:to>
      <xdr:col>11</xdr:col>
      <xdr:colOff>647700</xdr:colOff>
      <xdr:row>1</xdr:row>
      <xdr:rowOff>590550</xdr:rowOff>
    </xdr:to>
    <xdr:pic>
      <xdr:nvPicPr>
        <xdr:cNvPr id="9" name="Picture 8">
          <a:extLst>
            <a:ext uri="{FF2B5EF4-FFF2-40B4-BE49-F238E27FC236}">
              <a16:creationId xmlns:a16="http://schemas.microsoft.com/office/drawing/2014/main" id="{0CA0641B-91AA-4E8A-959B-47C99D33B9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541000" y="0"/>
          <a:ext cx="1511300" cy="711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lvi/OneDrive/Desktop/weekly-money-manag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ilvi/AppData/Local/Temp/f3cc4e1d-fced-49e4-b0cb-0bbf270b0a8b_BUGETE%20202406.ZIP.a8b/banometru-flux-de-numerar-buget-personal-20240622%20TABE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Help"/>
      <sheetName val="©"/>
    </sheetNames>
    <sheetDataSet>
      <sheetData sheetId="0">
        <row r="4">
          <cell r="K4" t="str">
            <v>ACCOUNT BALANCES</v>
          </cell>
        </row>
        <row r="10">
          <cell r="K10" t="str">
            <v>Total Balance</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u de bord"/>
      <sheetName val="Flux de numerar"/>
      <sheetName val="Stabilirea categoriilor"/>
      <sheetName val="Date cheltuieli personale"/>
    </sheetNames>
    <sheetDataSet>
      <sheetData sheetId="0" refreshError="1"/>
      <sheetData sheetId="1" refreshError="1"/>
      <sheetData sheetId="2">
        <row r="7">
          <cell r="V7" t="str">
            <v>Salariu 1</v>
          </cell>
        </row>
      </sheetData>
      <sheetData sheetId="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ilvia misu" refreshedDate="45468.840477083337" createdVersion="5" refreshedVersion="8" minRefreshableVersion="3" recordCount="127" xr:uid="{00000000-000A-0000-FFFF-FFFF05000000}">
  <cacheSource type="worksheet">
    <worksheetSource name="tblCheltuieli"/>
  </cacheSource>
  <cacheFields count="7">
    <cacheField name="DATA" numFmtId="167">
      <sharedItems containsNonDate="0" containsDate="1" containsString="0" containsBlank="1" minDate="2024-12-03T00:00:00" maxDate="2024-12-04T00:00:00"/>
    </cacheField>
    <cacheField name="Categorie" numFmtId="0">
      <sharedItems containsBlank="1" count="9">
        <s v="Hrană"/>
        <s v="Venituri"/>
        <s v="Transport"/>
        <s v="Economisire/Investitii"/>
        <m/>
        <s v="Altele"/>
        <s v="Locuință" u="1"/>
        <s v="Distracție" u="1"/>
        <s v="Zilnic" u="1"/>
      </sharedItems>
    </cacheField>
    <cacheField name="Subcategorie" numFmtId="0">
      <sharedItems containsBlank="1"/>
    </cacheField>
    <cacheField name="Cont de plată" numFmtId="0">
      <sharedItems containsBlank="1"/>
    </cacheField>
    <cacheField name="Cheltuială" numFmtId="0">
      <sharedItems containsString="0" containsBlank="1" containsNumber="1" containsInteger="1" minValue="200" maxValue="4000"/>
    </cacheField>
    <cacheField name="Încasare" numFmtId="0">
      <sharedItems containsString="0" containsBlank="1" containsNumber="1" containsInteger="1" minValue="200" maxValue="200"/>
    </cacheField>
    <cacheField name="Notă (ce a reprezentat, unde a fost cheltuită, cu cine)" numFmtId="0">
      <sharedItems containsNonDate="0" containsString="0" containsBlank="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7">
  <r>
    <d v="2024-12-03T00:00:00"/>
    <x v="0"/>
    <s v="Mâncare în casă"/>
    <s v="Card debit 1"/>
    <n v="200"/>
    <m/>
    <m/>
  </r>
  <r>
    <m/>
    <x v="1"/>
    <s v="Salariu 1"/>
    <s v="Card debit 2"/>
    <n v="4000"/>
    <m/>
    <m/>
  </r>
  <r>
    <m/>
    <x v="2"/>
    <s v="Asigurare auto"/>
    <s v="Card debit 2"/>
    <n v="200"/>
    <m/>
    <m/>
  </r>
  <r>
    <m/>
    <x v="3"/>
    <s v="Cont de pensii"/>
    <s v="Card debit 1"/>
    <n v="200"/>
    <m/>
    <m/>
  </r>
  <r>
    <m/>
    <x v="3"/>
    <s v="Cont de pensii"/>
    <s v="Economisire/Investitii"/>
    <m/>
    <n v="200"/>
    <m/>
  </r>
  <r>
    <m/>
    <x v="4"/>
    <m/>
    <s v="Economisire/Investitii"/>
    <n v="200"/>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5"/>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r>
    <m/>
    <x v="4"/>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0" applyNumberFormats="0" applyBorderFormats="0" applyFontFormats="0" applyPatternFormats="0" applyAlignmentFormats="0" applyWidthHeightFormats="1" dataCaption="Valori" updatedVersion="8" minRefreshableVersion="3" useAutoFormatting="1" itemPrintTitles="1" createdVersion="5" indent="0" outline="1" outlineData="1" multipleFieldFilters="0" chartFormat="4">
  <location ref="B7:B9" firstHeaderRow="1" firstDataRow="1" firstDataCol="1"/>
  <pivotFields count="7">
    <pivotField showAll="0"/>
    <pivotField axis="axisRow" showAll="0">
      <items count="10">
        <item m="1" x="7"/>
        <item m="1" x="6"/>
        <item x="2"/>
        <item h="1" m="1" x="8"/>
        <item h="1" x="4"/>
        <item h="1" x="0"/>
        <item h="1" x="1"/>
        <item h="1" x="3"/>
        <item h="1" x="5"/>
        <item t="default"/>
      </items>
    </pivotField>
    <pivotField showAll="0"/>
    <pivotField showAll="0"/>
    <pivotField showAll="0"/>
    <pivotField showAll="0"/>
    <pivotField showAll="0"/>
  </pivotFields>
  <rowFields count="1">
    <field x="1"/>
  </rowFields>
  <rowItems count="2">
    <i>
      <x v="2"/>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D30BAC6-7C63-4639-9B3B-C704CB2FCD5F}" name="tblCheltuieli" displayName="tblCheltuieli" ref="F13:L174" totalsRowCount="1" headerRowDxfId="43" dataDxfId="42">
  <tableColumns count="7">
    <tableColumn id="1" xr3:uid="{4C08B314-A80E-4F29-B3CF-BF6E59BD6D9B}" name="DATA" totalsRowLabel="Total" dataDxfId="41" totalsRowDxfId="40"/>
    <tableColumn id="2" xr3:uid="{A621D84B-48C1-4FF4-87B4-A6E4A733E85B}" name="Categorie" dataDxfId="39" totalsRowDxfId="38"/>
    <tableColumn id="3" xr3:uid="{5736A70F-1F2E-40ED-8871-ABB9AD6338DB}" name="Subcategorie" dataDxfId="37" totalsRowDxfId="36"/>
    <tableColumn id="4" xr3:uid="{F3B8D604-62E2-40B5-9D85-B031FB5DF9C4}" name="Cont de plată/incasare" dataDxfId="35" totalsRowDxfId="34"/>
    <tableColumn id="5" xr3:uid="{7BD3F086-7F73-405A-BD6A-F6A966C0250F}" name="Cheltuială" totalsRowFunction="sum" dataDxfId="33" totalsRowDxfId="32"/>
    <tableColumn id="6" xr3:uid="{D5F020BA-B47B-4A26-A96A-9FF96647ECB2}" name="Încasare" totalsRowFunction="sum" dataDxfId="31" totalsRowDxfId="30"/>
    <tableColumn id="7" xr3:uid="{B778ECE9-A913-40FF-B3E9-F405A2F9FD25}" name="Notă (ce a reprezentat, unde a fost cheltuită, cu cine)" dataDxfId="29" totalsRowDxfId="28"/>
  </tableColumns>
  <tableStyleInfo name="TableStyleMedium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25E24E-1615-4FC6-A9DE-8020FB8B7AE9}" name="Table2" displayName="Table2" ref="L6:L17" totalsRowShown="0" headerRowDxfId="6" dataDxfId="5" tableBorderDxfId="4">
  <autoFilter ref="L6:L17" xr:uid="{8625E24E-1615-4FC6-A9DE-8020FB8B7AE9}"/>
  <tableColumns count="1">
    <tableColumn id="1" xr3:uid="{60FFD97C-3200-4540-AE4D-460BA8620973}" name="Hrană" dataDxfId="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0F02FC3-25D0-43B7-BB3E-1A147A4CBFC7}" name="tblCategorie11" displayName="tblCategorie11" ref="T6:T17" totalsRowShown="0" headerRowDxfId="2" dataDxfId="1">
  <autoFilter ref="T6:T17" xr:uid="{40F02FC3-25D0-43B7-BB3E-1A147A4CBFC7}"/>
  <tableColumns count="1">
    <tableColumn id="1" xr3:uid="{3461F091-6D33-4276-934A-7F356846E9E5}" name="Altele" dataDxfId="0"/>
  </tableColumns>
  <tableStyleInfo name="Expense Log"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746C39-977E-4684-84A1-89B004A59F07}" name="tblCategorii2" displayName="tblCategorii2" ref="B4:B17" totalsRowShown="0" headerRowDxfId="27">
  <sortState xmlns:xlrd2="http://schemas.microsoft.com/office/spreadsheetml/2017/richdata2" ref="B5:B10">
    <sortCondition ref="B6"/>
  </sortState>
  <tableColumns count="1">
    <tableColumn id="2" xr3:uid="{10F23F52-2D17-4E92-A30E-C76C40184F21}" name="nume_categorie"/>
  </tableColumns>
  <tableStyleInfo name="Expense Log" showFirstColumn="0" showLastColumn="0" showRowStripes="1" showColumnStripes="0"/>
  <extLst>
    <ext xmlns:x14="http://schemas.microsoft.com/office/spreadsheetml/2009/9/main" uri="{504A1905-F514-4f6f-8877-14C23A59335A}">
      <x14:table altText="Categorii principale" altTextSummary="Lista de categorii principale, cum ar fi Locuință, Zilnic, Transport etc."/>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722B556-CAB3-417D-9D4C-9246D1F9F7E6}" name="tblCategorie3" displayName="tblCategorie3" ref="H6:H17" totalsRowShown="0" headerRowDxfId="26" dataDxfId="25">
  <tableColumns count="1">
    <tableColumn id="2" xr3:uid="{AA5B0124-E74A-42B4-8AB9-B230E08C10CD}" name="Transport" dataDxfId="24"/>
  </tableColumns>
  <tableStyleInfo name="Expense Log" showFirstColumn="0" showLastColumn="0" showRowStripes="1" showColumnStripes="0"/>
  <extLst>
    <ext xmlns:x14="http://schemas.microsoft.com/office/spreadsheetml/2009/9/main" uri="{504A1905-F514-4f6f-8877-14C23A59335A}">
      <x14:table altText="Subcategorii transport" altTextSummary="Lista de subcategorii pentru Transport, cum ar fi Automobil, Asigurare auto, Abonament de tramvai etc."/>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630BF8A-DD3C-4FAD-A95E-829143794621}" name="tblCategorie4" displayName="tblCategorie4" ref="J6:J17" totalsRowShown="0" headerRowDxfId="23" dataDxfId="22">
  <sortState xmlns:xlrd2="http://schemas.microsoft.com/office/spreadsheetml/2017/richdata2" ref="J7:J17">
    <sortCondition ref="J26"/>
  </sortState>
  <tableColumns count="1">
    <tableColumn id="2" xr3:uid="{F168B0DD-3703-4520-A741-E5AF473370CF}" name="Distracție" dataDxfId="21"/>
  </tableColumns>
  <tableStyleInfo name="Expense Log" showFirstColumn="0" showLastColumn="0" showRowStripes="1" showColumnStripes="0"/>
  <extLst>
    <ext xmlns:x14="http://schemas.microsoft.com/office/spreadsheetml/2009/9/main" uri="{504A1905-F514-4f6f-8877-14C23A59335A}">
      <x14:table altText="Subcategorii distracție" altTextSummary="Lista de subcategorii pentru Distracție, cu ar fi Închirieri DVD, Gimnastică, Masă în oraș etc."/>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A736B54-81C1-41BF-82F0-D3C6DCCA38E9}" name="tblCategorie6" displayName="tblCategorie6" ref="N6:N17" totalsRowShown="0" dataDxfId="20">
  <tableColumns count="1">
    <tableColumn id="2" xr3:uid="{64DC3304-CE47-4C7F-84C0-8EEBE55981A0}" name="Rate la credite" dataDxfId="19"/>
  </tableColumns>
  <tableStyleInfo name="Expense Log" showFirstColumn="0" showLastColumn="0" showRowStripes="1" showColumnStripes="0"/>
  <extLst>
    <ext xmlns:x14="http://schemas.microsoft.com/office/spreadsheetml/2009/9/main" uri="{504A1905-F514-4f6f-8877-14C23A59335A}">
      <x14:table altText="Subcategorii categorie 6" altTextSummary="Lista de subcategorii pentru subcategoriile opționale din Categoria 6."/>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AA01586-CC06-413D-B8B2-590932D266F2}" name="tblCategorie7" displayName="tblCategorie7" ref="P6:P17" totalsRowShown="0" headerRowDxfId="18" dataDxfId="17">
  <tableColumns count="1">
    <tableColumn id="2" xr3:uid="{3232F249-F36B-41F2-942E-B5B5B4A653F5}" name="Economisire/Investitii" dataDxfId="16"/>
  </tableColumns>
  <tableStyleInfo name="Expense Log" showFirstColumn="0" showLastColumn="0" showRowStripes="1" showColumnStripes="0"/>
  <extLst>
    <ext xmlns:x14="http://schemas.microsoft.com/office/spreadsheetml/2009/9/main" uri="{504A1905-F514-4f6f-8877-14C23A59335A}">
      <x14:table altText="Subcategorii categorie 7" altTextSummary="Lista de subcategorii pentru subcategoriile opționale din Categoria 7. "/>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FE743FF-4097-4AFE-B728-EF4739259C77}" name="tblCategorie8" displayName="tblCategorie8" ref="R6:R17" totalsRowShown="0" headerRowDxfId="15" dataDxfId="14">
  <tableColumns count="1">
    <tableColumn id="2" xr3:uid="{1A5EA951-5C74-4C3B-AC7E-1D6C8FFFD560}" name="Copii" dataDxfId="13"/>
  </tableColumns>
  <tableStyleInfo name="Expense Log" showFirstColumn="0" showLastColumn="0" showRowStripes="1" showColumnStripes="0"/>
  <extLst>
    <ext xmlns:x14="http://schemas.microsoft.com/office/spreadsheetml/2009/9/main" uri="{504A1905-F514-4f6f-8877-14C23A59335A}">
      <x14:table altText="Subcategorii categorie 7" altTextSummary="Lista de subcategorii pentru subcategoriile opționale din Categoria 7.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51A7F30-8166-4B9D-9400-B933C7206902}" name="tblCategorie9" displayName="tblCategorie9" ref="V6:V17" totalsRowShown="0" headerRowDxfId="12" dataDxfId="11">
  <tableColumns count="1">
    <tableColumn id="2" xr3:uid="{025100EB-1A0D-4E2B-9136-E6BD99155486}" name="Animale" dataDxfId="10"/>
  </tableColumns>
  <tableStyleInfo name="Expense Log" showFirstColumn="0" showLastColumn="0" showRowStripes="1" showColumnStripes="0"/>
  <extLst>
    <ext xmlns:x14="http://schemas.microsoft.com/office/spreadsheetml/2009/9/main" uri="{504A1905-F514-4f6f-8877-14C23A59335A}">
      <x14:table altText="Subcategorii categorie 7" altTextSummary="Lista de subcategorii pentru subcategoriile opționale din Categoria 7. "/>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364B3B9-05B5-446D-A73F-A8CE68B1C39F}" name="tblCategorie10" displayName="tblCategorie10" ref="X6:X17" totalsRowShown="0" headerRowDxfId="9" dataDxfId="8">
  <autoFilter ref="X6:X17" xr:uid="{2364B3B9-05B5-446D-A73F-A8CE68B1C39F}"/>
  <tableColumns count="1">
    <tableColumn id="1" xr3:uid="{47A5F8BA-FFB0-4B2A-A13A-561AB6E90860}" name="Venituri" dataDxfId="7"/>
  </tableColumns>
  <tableStyleInfo name="Expense Log" showFirstColumn="0" showLastColumn="0" showRowStripes="1" showColumnStripes="0"/>
</table>
</file>

<file path=xl/theme/theme1.xml><?xml version="1.0" encoding="utf-8"?>
<a:theme xmlns:a="http://schemas.openxmlformats.org/drawingml/2006/main" name="Office Theme">
  <a:themeElements>
    <a:clrScheme name="Personal Expense Calculator">
      <a:dk1>
        <a:sysClr val="windowText" lastClr="000000"/>
      </a:dk1>
      <a:lt1>
        <a:sysClr val="window" lastClr="FFFFFF"/>
      </a:lt1>
      <a:dk2>
        <a:srgbClr val="1D3641"/>
      </a:dk2>
      <a:lt2>
        <a:srgbClr val="F9FAF5"/>
      </a:lt2>
      <a:accent1>
        <a:srgbClr val="759AA5"/>
      </a:accent1>
      <a:accent2>
        <a:srgbClr val="F56B12"/>
      </a:accent2>
      <a:accent3>
        <a:srgbClr val="99987F"/>
      </a:accent3>
      <a:accent4>
        <a:srgbClr val="90AC97"/>
      </a:accent4>
      <a:accent5>
        <a:srgbClr val="CFC60D"/>
      </a:accent5>
      <a:accent6>
        <a:srgbClr val="B9AB6F"/>
      </a:accent6>
      <a:hlink>
        <a:srgbClr val="66AACD"/>
      </a:hlink>
      <a:folHlink>
        <a:srgbClr val="809DB3"/>
      </a:folHlink>
    </a:clrScheme>
    <a:fontScheme name="Personal Expenses Calculator">
      <a:majorFont>
        <a:latin typeface="Tahoma"/>
        <a:ea typeface=""/>
        <a:cs typeface=""/>
      </a:majorFont>
      <a:minorFont>
        <a:latin typeface="Tahom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2DC9-D477-4B23-94F1-1D207E986F1F}">
  <sheetPr>
    <tabColor theme="3"/>
    <pageSetUpPr autoPageBreaks="0" fitToPage="1"/>
  </sheetPr>
  <dimension ref="A1:T36"/>
  <sheetViews>
    <sheetView showGridLines="0" view="pageBreakPreview" zoomScale="70" zoomScaleNormal="85" zoomScaleSheetLayoutView="70" zoomScalePageLayoutView="20" workbookViewId="0">
      <selection activeCell="O23" sqref="O23"/>
    </sheetView>
  </sheetViews>
  <sheetFormatPr defaultColWidth="6.21875" defaultRowHeight="15" customHeight="1" x14ac:dyDescent="0.25"/>
  <cols>
    <col min="1" max="1" width="3" style="13" customWidth="1"/>
    <col min="2" max="2" width="23.21875" style="13" customWidth="1"/>
    <col min="3" max="12" width="9" style="32" customWidth="1"/>
    <col min="13" max="13" width="14" style="32" customWidth="1"/>
    <col min="14" max="15" width="9" style="32" customWidth="1"/>
    <col min="16" max="16" width="8.21875" style="13" customWidth="1"/>
    <col min="17" max="17" width="41.77734375" style="13" customWidth="1"/>
    <col min="18" max="106" width="7.21875" style="13" customWidth="1"/>
    <col min="107" max="16384" width="6.21875" style="13"/>
  </cols>
  <sheetData>
    <row r="1" spans="1:14" ht="9.75" customHeight="1" x14ac:dyDescent="0.25"/>
    <row r="2" spans="1:14" ht="53.25" customHeight="1" x14ac:dyDescent="0.25">
      <c r="B2" s="116" t="s">
        <v>33</v>
      </c>
      <c r="C2" s="116"/>
      <c r="D2" s="116"/>
      <c r="E2" s="116"/>
      <c r="F2" s="116"/>
      <c r="G2" s="116"/>
      <c r="H2" s="116"/>
      <c r="I2" s="116"/>
      <c r="J2" s="116"/>
      <c r="N2" s="33"/>
    </row>
    <row r="3" spans="1:14" ht="3" customHeight="1" x14ac:dyDescent="0.25">
      <c r="A3" s="14"/>
      <c r="B3" s="116"/>
      <c r="C3" s="116"/>
      <c r="D3" s="116"/>
      <c r="E3" s="116"/>
      <c r="F3" s="116"/>
      <c r="G3" s="116"/>
      <c r="H3" s="116"/>
      <c r="I3" s="116"/>
      <c r="J3" s="116"/>
    </row>
    <row r="4" spans="1:14" ht="20.25" customHeight="1" x14ac:dyDescent="0.25">
      <c r="B4" s="116"/>
      <c r="C4" s="116"/>
      <c r="D4" s="116"/>
      <c r="E4" s="116"/>
      <c r="F4" s="116"/>
      <c r="G4" s="116"/>
      <c r="H4" s="116"/>
      <c r="I4" s="116"/>
      <c r="J4" s="116"/>
    </row>
    <row r="5" spans="1:14" ht="26.55" customHeight="1" x14ac:dyDescent="0.25">
      <c r="B5" s="117" t="s">
        <v>76</v>
      </c>
      <c r="C5" s="117"/>
      <c r="D5" s="117"/>
      <c r="E5" s="117"/>
      <c r="F5" s="117"/>
      <c r="G5" s="117"/>
      <c r="H5" s="117"/>
      <c r="I5" s="117"/>
      <c r="J5" s="117"/>
      <c r="K5" s="117"/>
      <c r="L5" s="117"/>
      <c r="M5" s="117"/>
      <c r="N5" s="117"/>
    </row>
    <row r="6" spans="1:14" ht="15" customHeight="1" x14ac:dyDescent="0.25">
      <c r="B6" s="118" t="s">
        <v>133</v>
      </c>
      <c r="C6" s="118"/>
      <c r="D6" s="118"/>
      <c r="E6" s="118"/>
      <c r="F6" s="118"/>
      <c r="G6" s="118"/>
      <c r="H6" s="118"/>
      <c r="I6" s="118"/>
      <c r="J6" s="118"/>
      <c r="K6" s="118"/>
      <c r="L6" s="118"/>
      <c r="M6" s="118"/>
      <c r="N6" s="118"/>
    </row>
    <row r="7" spans="1:14" ht="15" customHeight="1" x14ac:dyDescent="0.25">
      <c r="B7" s="118"/>
      <c r="C7" s="118"/>
      <c r="D7" s="118"/>
      <c r="E7" s="118"/>
      <c r="F7" s="118"/>
      <c r="G7" s="118"/>
      <c r="H7" s="118"/>
      <c r="I7" s="118"/>
      <c r="J7" s="118"/>
      <c r="K7" s="118"/>
      <c r="L7" s="118"/>
      <c r="M7" s="118"/>
      <c r="N7" s="118"/>
    </row>
    <row r="8" spans="1:14" ht="15" customHeight="1" x14ac:dyDescent="0.25">
      <c r="B8" s="118"/>
      <c r="C8" s="118"/>
      <c r="D8" s="118"/>
      <c r="E8" s="118"/>
      <c r="F8" s="118"/>
      <c r="G8" s="118"/>
      <c r="H8" s="118"/>
      <c r="I8" s="118"/>
      <c r="J8" s="118"/>
      <c r="K8" s="118"/>
      <c r="L8" s="118"/>
      <c r="M8" s="118"/>
      <c r="N8" s="118"/>
    </row>
    <row r="9" spans="1:14" ht="15" customHeight="1" x14ac:dyDescent="0.25">
      <c r="B9" s="118"/>
      <c r="C9" s="118"/>
      <c r="D9" s="118"/>
      <c r="E9" s="118"/>
      <c r="F9" s="118"/>
      <c r="G9" s="118"/>
      <c r="H9" s="118"/>
      <c r="I9" s="118"/>
      <c r="J9" s="118"/>
      <c r="K9" s="118"/>
      <c r="L9" s="118"/>
      <c r="M9" s="118"/>
      <c r="N9" s="118"/>
    </row>
    <row r="10" spans="1:14" ht="15" customHeight="1" x14ac:dyDescent="0.25">
      <c r="B10" s="118"/>
      <c r="C10" s="118"/>
      <c r="D10" s="118"/>
      <c r="E10" s="118"/>
      <c r="F10" s="118"/>
      <c r="G10" s="118"/>
      <c r="H10" s="118"/>
      <c r="I10" s="118"/>
      <c r="J10" s="118"/>
      <c r="K10" s="118"/>
      <c r="L10" s="118"/>
      <c r="M10" s="118"/>
      <c r="N10" s="118"/>
    </row>
    <row r="11" spans="1:14" ht="15" customHeight="1" x14ac:dyDescent="0.25">
      <c r="B11" s="118"/>
      <c r="C11" s="118"/>
      <c r="D11" s="118"/>
      <c r="E11" s="118"/>
      <c r="F11" s="118"/>
      <c r="G11" s="118"/>
      <c r="H11" s="118"/>
      <c r="I11" s="118"/>
      <c r="J11" s="118"/>
      <c r="K11" s="118"/>
      <c r="L11" s="118"/>
      <c r="M11" s="118"/>
      <c r="N11" s="118"/>
    </row>
    <row r="12" spans="1:14" ht="15" customHeight="1" x14ac:dyDescent="0.25">
      <c r="B12" s="118"/>
      <c r="C12" s="118"/>
      <c r="D12" s="118"/>
      <c r="E12" s="118"/>
      <c r="F12" s="118"/>
      <c r="G12" s="118"/>
      <c r="H12" s="118"/>
      <c r="I12" s="118"/>
      <c r="J12" s="118"/>
      <c r="K12" s="118"/>
      <c r="L12" s="118"/>
      <c r="M12" s="118"/>
      <c r="N12" s="118"/>
    </row>
    <row r="13" spans="1:14" ht="15" customHeight="1" x14ac:dyDescent="0.25">
      <c r="B13" s="118"/>
      <c r="C13" s="118"/>
      <c r="D13" s="118"/>
      <c r="E13" s="118"/>
      <c r="F13" s="118"/>
      <c r="G13" s="118"/>
      <c r="H13" s="118"/>
      <c r="I13" s="118"/>
      <c r="J13" s="118"/>
      <c r="K13" s="118"/>
      <c r="L13" s="118"/>
      <c r="M13" s="118"/>
      <c r="N13" s="118"/>
    </row>
    <row r="14" spans="1:14" ht="15" customHeight="1" x14ac:dyDescent="0.25">
      <c r="B14" s="118"/>
      <c r="C14" s="118"/>
      <c r="D14" s="118"/>
      <c r="E14" s="118"/>
      <c r="F14" s="118"/>
      <c r="G14" s="118"/>
      <c r="H14" s="118"/>
      <c r="I14" s="118"/>
      <c r="J14" s="118"/>
      <c r="K14" s="118"/>
      <c r="L14" s="118"/>
      <c r="M14" s="118"/>
      <c r="N14" s="118"/>
    </row>
    <row r="15" spans="1:14" ht="15" customHeight="1" x14ac:dyDescent="0.25">
      <c r="B15" s="118"/>
      <c r="C15" s="118"/>
      <c r="D15" s="118"/>
      <c r="E15" s="118"/>
      <c r="F15" s="118"/>
      <c r="G15" s="118"/>
      <c r="H15" s="118"/>
      <c r="I15" s="118"/>
      <c r="J15" s="118"/>
      <c r="K15" s="118"/>
      <c r="L15" s="118"/>
      <c r="M15" s="118"/>
      <c r="N15" s="118"/>
    </row>
    <row r="16" spans="1:14" ht="11.55" customHeight="1" x14ac:dyDescent="0.25">
      <c r="B16" s="118"/>
      <c r="C16" s="118"/>
      <c r="D16" s="118"/>
      <c r="E16" s="118"/>
      <c r="F16" s="118"/>
      <c r="G16" s="118"/>
      <c r="H16" s="118"/>
      <c r="I16" s="118"/>
      <c r="J16" s="118"/>
      <c r="K16" s="118"/>
      <c r="L16" s="118"/>
      <c r="M16" s="118"/>
      <c r="N16" s="118"/>
    </row>
    <row r="17" spans="2:20" ht="15" hidden="1" customHeight="1" x14ac:dyDescent="0.25">
      <c r="B17" s="118"/>
      <c r="C17" s="118"/>
      <c r="D17" s="118"/>
      <c r="E17" s="118"/>
      <c r="F17" s="118"/>
      <c r="G17" s="118"/>
      <c r="H17" s="118"/>
      <c r="I17" s="118"/>
      <c r="J17" s="118"/>
      <c r="K17" s="118"/>
      <c r="L17" s="118"/>
      <c r="M17" s="118"/>
      <c r="N17" s="118"/>
    </row>
    <row r="18" spans="2:20" ht="15" hidden="1" customHeight="1" x14ac:dyDescent="0.25">
      <c r="B18" s="118"/>
      <c r="C18" s="118"/>
      <c r="D18" s="118"/>
      <c r="E18" s="118"/>
      <c r="F18" s="118"/>
      <c r="G18" s="118"/>
      <c r="H18" s="118"/>
      <c r="I18" s="118"/>
      <c r="J18" s="118"/>
      <c r="K18" s="118"/>
      <c r="L18" s="118"/>
      <c r="M18" s="118"/>
      <c r="N18" s="118"/>
    </row>
    <row r="19" spans="2:20" s="15" customFormat="1" ht="56.55" customHeight="1" x14ac:dyDescent="0.25">
      <c r="B19" s="118"/>
      <c r="C19" s="118"/>
      <c r="D19" s="118"/>
      <c r="E19" s="118"/>
      <c r="F19" s="118"/>
      <c r="G19" s="118"/>
      <c r="H19" s="118"/>
      <c r="I19" s="118"/>
      <c r="J19" s="118"/>
      <c r="K19" s="118"/>
      <c r="L19" s="118"/>
      <c r="M19" s="118"/>
      <c r="N19" s="118"/>
      <c r="R19" s="13"/>
      <c r="S19" s="13"/>
      <c r="T19" s="13"/>
    </row>
    <row r="20" spans="2:20" ht="15" customHeight="1" x14ac:dyDescent="0.25">
      <c r="B20" s="118"/>
      <c r="C20" s="118"/>
      <c r="D20" s="118"/>
      <c r="E20" s="118"/>
      <c r="F20" s="118"/>
      <c r="G20" s="118"/>
      <c r="H20" s="118"/>
      <c r="I20" s="118"/>
      <c r="J20" s="118"/>
      <c r="K20" s="118"/>
      <c r="L20" s="118"/>
      <c r="M20" s="118"/>
      <c r="N20" s="118"/>
    </row>
    <row r="21" spans="2:20" ht="15" customHeight="1" x14ac:dyDescent="0.25">
      <c r="B21" s="118"/>
      <c r="C21" s="118"/>
      <c r="D21" s="118"/>
      <c r="E21" s="118"/>
      <c r="F21" s="118"/>
      <c r="G21" s="118"/>
      <c r="H21" s="118"/>
      <c r="I21" s="118"/>
      <c r="J21" s="118"/>
      <c r="K21" s="118"/>
      <c r="L21" s="118"/>
      <c r="M21" s="118"/>
      <c r="N21" s="118"/>
    </row>
    <row r="22" spans="2:20" ht="15" customHeight="1" x14ac:dyDescent="0.25">
      <c r="B22" s="118"/>
      <c r="C22" s="118"/>
      <c r="D22" s="118"/>
      <c r="E22" s="118"/>
      <c r="F22" s="118"/>
      <c r="G22" s="118"/>
      <c r="H22" s="118"/>
      <c r="I22" s="118"/>
      <c r="J22" s="118"/>
      <c r="K22" s="118"/>
      <c r="L22" s="118"/>
      <c r="M22" s="118"/>
      <c r="N22" s="118"/>
    </row>
    <row r="23" spans="2:20" ht="15" customHeight="1" x14ac:dyDescent="0.25">
      <c r="B23" s="118"/>
      <c r="C23" s="118"/>
      <c r="D23" s="118"/>
      <c r="E23" s="118"/>
      <c r="F23" s="118"/>
      <c r="G23" s="118"/>
      <c r="H23" s="118"/>
      <c r="I23" s="118"/>
      <c r="J23" s="118"/>
      <c r="K23" s="118"/>
      <c r="L23" s="118"/>
      <c r="M23" s="118"/>
      <c r="N23" s="118"/>
    </row>
    <row r="24" spans="2:20" ht="15" customHeight="1" x14ac:dyDescent="0.25">
      <c r="B24" s="118"/>
      <c r="C24" s="118"/>
      <c r="D24" s="118"/>
      <c r="E24" s="118"/>
      <c r="F24" s="118"/>
      <c r="G24" s="118"/>
      <c r="H24" s="118"/>
      <c r="I24" s="118"/>
      <c r="J24" s="118"/>
      <c r="K24" s="118"/>
      <c r="L24" s="118"/>
      <c r="M24" s="118"/>
      <c r="N24" s="118"/>
    </row>
    <row r="25" spans="2:20" ht="15" customHeight="1" x14ac:dyDescent="0.25">
      <c r="B25" s="118"/>
      <c r="C25" s="118"/>
      <c r="D25" s="118"/>
      <c r="E25" s="118"/>
      <c r="F25" s="118"/>
      <c r="G25" s="118"/>
      <c r="H25" s="118"/>
      <c r="I25" s="118"/>
      <c r="J25" s="118"/>
      <c r="K25" s="118"/>
      <c r="L25" s="118"/>
      <c r="M25" s="118"/>
      <c r="N25" s="118"/>
    </row>
    <row r="26" spans="2:20" ht="15" customHeight="1" x14ac:dyDescent="0.25">
      <c r="B26" s="118"/>
      <c r="C26" s="118"/>
      <c r="D26" s="118"/>
      <c r="E26" s="118"/>
      <c r="F26" s="118"/>
      <c r="G26" s="118"/>
      <c r="H26" s="118"/>
      <c r="I26" s="118"/>
      <c r="J26" s="118"/>
      <c r="K26" s="118"/>
      <c r="L26" s="118"/>
      <c r="M26" s="118"/>
      <c r="N26" s="118"/>
    </row>
    <row r="27" spans="2:20" ht="15" customHeight="1" x14ac:dyDescent="0.25">
      <c r="B27" s="118"/>
      <c r="C27" s="118"/>
      <c r="D27" s="118"/>
      <c r="E27" s="118"/>
      <c r="F27" s="118"/>
      <c r="G27" s="118"/>
      <c r="H27" s="118"/>
      <c r="I27" s="118"/>
      <c r="J27" s="118"/>
      <c r="K27" s="118"/>
      <c r="L27" s="118"/>
      <c r="M27" s="118"/>
      <c r="N27" s="118"/>
    </row>
    <row r="28" spans="2:20" ht="15" customHeight="1" x14ac:dyDescent="0.25">
      <c r="B28" s="118"/>
      <c r="C28" s="118"/>
      <c r="D28" s="118"/>
      <c r="E28" s="118"/>
      <c r="F28" s="118"/>
      <c r="G28" s="118"/>
      <c r="H28" s="118"/>
      <c r="I28" s="118"/>
      <c r="J28" s="118"/>
      <c r="K28" s="118"/>
      <c r="L28" s="118"/>
      <c r="M28" s="118"/>
      <c r="N28" s="118"/>
    </row>
    <row r="29" spans="2:20" ht="15" customHeight="1" x14ac:dyDescent="0.25">
      <c r="B29" s="118"/>
      <c r="C29" s="118"/>
      <c r="D29" s="118"/>
      <c r="E29" s="118"/>
      <c r="F29" s="118"/>
      <c r="G29" s="118"/>
      <c r="H29" s="118"/>
      <c r="I29" s="118"/>
      <c r="J29" s="118"/>
      <c r="K29" s="118"/>
      <c r="L29" s="118"/>
      <c r="M29" s="118"/>
      <c r="N29" s="118"/>
    </row>
    <row r="30" spans="2:20" ht="15" customHeight="1" x14ac:dyDescent="0.25">
      <c r="B30" s="118"/>
      <c r="C30" s="118"/>
      <c r="D30" s="118"/>
      <c r="E30" s="118"/>
      <c r="F30" s="118"/>
      <c r="G30" s="118"/>
      <c r="H30" s="118"/>
      <c r="I30" s="118"/>
      <c r="J30" s="118"/>
      <c r="K30" s="118"/>
      <c r="L30" s="118"/>
      <c r="M30" s="118"/>
      <c r="N30" s="118"/>
    </row>
    <row r="31" spans="2:20" ht="15" customHeight="1" x14ac:dyDescent="0.25">
      <c r="B31" s="118"/>
      <c r="C31" s="118"/>
      <c r="D31" s="118"/>
      <c r="E31" s="118"/>
      <c r="F31" s="118"/>
      <c r="G31" s="118"/>
      <c r="H31" s="118"/>
      <c r="I31" s="118"/>
      <c r="J31" s="118"/>
      <c r="K31" s="118"/>
      <c r="L31" s="118"/>
      <c r="M31" s="118"/>
      <c r="N31" s="118"/>
    </row>
    <row r="32" spans="2:20" ht="15" customHeight="1" x14ac:dyDescent="0.25">
      <c r="B32" s="118"/>
      <c r="C32" s="118"/>
      <c r="D32" s="118"/>
      <c r="E32" s="118"/>
      <c r="F32" s="118"/>
      <c r="G32" s="118"/>
      <c r="H32" s="118"/>
      <c r="I32" s="118"/>
      <c r="J32" s="118"/>
      <c r="K32" s="118"/>
      <c r="L32" s="118"/>
      <c r="M32" s="118"/>
      <c r="N32" s="118"/>
    </row>
    <row r="33" spans="2:14" ht="15" customHeight="1" x14ac:dyDescent="0.25">
      <c r="B33" s="118"/>
      <c r="C33" s="118"/>
      <c r="D33" s="118"/>
      <c r="E33" s="118"/>
      <c r="F33" s="118"/>
      <c r="G33" s="118"/>
      <c r="H33" s="118"/>
      <c r="I33" s="118"/>
      <c r="J33" s="118"/>
      <c r="K33" s="118"/>
      <c r="L33" s="118"/>
      <c r="M33" s="118"/>
      <c r="N33" s="118"/>
    </row>
    <row r="34" spans="2:14" ht="15" customHeight="1" x14ac:dyDescent="0.25">
      <c r="B34" s="118"/>
      <c r="C34" s="118"/>
      <c r="D34" s="118"/>
      <c r="E34" s="118"/>
      <c r="F34" s="118"/>
      <c r="G34" s="118"/>
      <c r="H34" s="118"/>
      <c r="I34" s="118"/>
      <c r="J34" s="118"/>
      <c r="K34" s="118"/>
      <c r="L34" s="118"/>
      <c r="M34" s="118"/>
      <c r="N34" s="118"/>
    </row>
    <row r="35" spans="2:14" ht="15" customHeight="1" x14ac:dyDescent="0.25">
      <c r="B35" s="118"/>
      <c r="C35" s="118"/>
      <c r="D35" s="118"/>
      <c r="E35" s="118"/>
      <c r="F35" s="118"/>
      <c r="G35" s="118"/>
      <c r="H35" s="118"/>
      <c r="I35" s="118"/>
      <c r="J35" s="118"/>
      <c r="K35" s="118"/>
      <c r="L35" s="118"/>
      <c r="M35" s="118"/>
      <c r="N35" s="118"/>
    </row>
    <row r="36" spans="2:14" ht="15" customHeight="1" x14ac:dyDescent="0.25">
      <c r="B36" s="118"/>
      <c r="C36" s="118"/>
      <c r="D36" s="118"/>
      <c r="E36" s="118"/>
      <c r="F36" s="118"/>
      <c r="G36" s="118"/>
      <c r="H36" s="118"/>
      <c r="I36" s="118"/>
      <c r="J36" s="118"/>
      <c r="K36" s="118"/>
      <c r="L36" s="118"/>
      <c r="M36" s="118"/>
      <c r="N36" s="118"/>
    </row>
  </sheetData>
  <sheetProtection selectLockedCells="1" pivotTables="0" selectUnlockedCells="1"/>
  <mergeCells count="3">
    <mergeCell ref="B2:J4"/>
    <mergeCell ref="B5:N5"/>
    <mergeCell ref="B6:N36"/>
  </mergeCells>
  <printOptions horizontalCentered="1"/>
  <pageMargins left="0.25" right="0.25" top="0.75" bottom="0.75" header="0.3" footer="0.3"/>
  <pageSetup paperSize="9" scale="72" orientation="landscape" r:id="rId1"/>
  <rowBreaks count="2" manualBreakCount="2">
    <brk id="1" max="16383" man="1"/>
    <brk id="3"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autoPageBreaks="0" fitToPage="1"/>
  </sheetPr>
  <dimension ref="A1:P30"/>
  <sheetViews>
    <sheetView showGridLines="0" view="pageBreakPreview" zoomScale="85" zoomScaleNormal="85" zoomScaleSheetLayoutView="85" zoomScalePageLayoutView="20" workbookViewId="0">
      <selection activeCell="S11" sqref="S11"/>
    </sheetView>
  </sheetViews>
  <sheetFormatPr defaultColWidth="6.21875" defaultRowHeight="15" customHeight="1" x14ac:dyDescent="0.25"/>
  <cols>
    <col min="1" max="1" width="3" style="13" customWidth="1"/>
    <col min="2" max="2" width="23.21875" style="13" customWidth="1"/>
    <col min="3" max="12" width="9" style="32" customWidth="1"/>
    <col min="13" max="13" width="14" style="32" customWidth="1"/>
    <col min="14" max="102" width="7.21875" style="13" customWidth="1"/>
    <col min="103" max="16384" width="6.21875" style="13"/>
  </cols>
  <sheetData>
    <row r="1" spans="1:10" ht="9.75" customHeight="1" x14ac:dyDescent="0.25"/>
    <row r="2" spans="1:10" ht="53.25" customHeight="1" x14ac:dyDescent="0.25">
      <c r="B2" s="116" t="s">
        <v>33</v>
      </c>
      <c r="C2" s="116"/>
      <c r="D2" s="116"/>
      <c r="E2" s="116"/>
      <c r="F2" s="116"/>
      <c r="G2" s="116"/>
      <c r="H2" s="116"/>
      <c r="I2" s="116"/>
      <c r="J2" s="116"/>
    </row>
    <row r="3" spans="1:10" ht="3" customHeight="1" x14ac:dyDescent="0.25">
      <c r="A3" s="14"/>
      <c r="B3" s="116"/>
      <c r="C3" s="116"/>
      <c r="D3" s="116"/>
      <c r="E3" s="116"/>
      <c r="F3" s="116"/>
      <c r="G3" s="116"/>
      <c r="H3" s="116"/>
      <c r="I3" s="116"/>
      <c r="J3" s="116"/>
    </row>
    <row r="4" spans="1:10" ht="20.25" customHeight="1" x14ac:dyDescent="0.25">
      <c r="B4" s="116"/>
      <c r="C4" s="116"/>
      <c r="D4" s="116"/>
      <c r="E4" s="116"/>
      <c r="F4" s="116"/>
      <c r="G4" s="116"/>
      <c r="H4" s="116"/>
      <c r="I4" s="116"/>
      <c r="J4" s="116"/>
    </row>
    <row r="5" spans="1:10" ht="26.55" customHeight="1" x14ac:dyDescent="0.25"/>
    <row r="14" spans="1:10" ht="15" customHeight="1" x14ac:dyDescent="0.25">
      <c r="C14" s="34"/>
      <c r="D14" s="34"/>
    </row>
    <row r="16" spans="1:10" ht="11.55" customHeight="1" x14ac:dyDescent="0.25">
      <c r="C16" s="34"/>
      <c r="D16" s="34"/>
    </row>
    <row r="17" spans="2:16" ht="15" hidden="1" customHeight="1" x14ac:dyDescent="0.25"/>
    <row r="18" spans="2:16" ht="15" hidden="1" customHeight="1" x14ac:dyDescent="0.25">
      <c r="C18" s="34"/>
      <c r="D18" s="34"/>
    </row>
    <row r="19" spans="2:16" s="15" customFormat="1" ht="56.55" customHeight="1" x14ac:dyDescent="0.25">
      <c r="B19" s="13"/>
      <c r="C19" s="32"/>
      <c r="D19" s="32"/>
      <c r="E19" s="32"/>
      <c r="F19" s="32"/>
      <c r="G19" s="32"/>
      <c r="H19" s="32"/>
      <c r="I19" s="32"/>
      <c r="J19" s="32"/>
      <c r="K19" s="32"/>
      <c r="L19" s="32"/>
      <c r="M19" s="32"/>
      <c r="N19" s="13"/>
      <c r="O19" s="13"/>
      <c r="P19" s="13"/>
    </row>
    <row r="20" spans="2:16" ht="15" customHeight="1" x14ac:dyDescent="0.25">
      <c r="C20" s="34"/>
      <c r="D20" s="34"/>
    </row>
    <row r="22" spans="2:16" ht="15" customHeight="1" x14ac:dyDescent="0.25">
      <c r="C22" s="34"/>
      <c r="D22" s="34"/>
    </row>
    <row r="24" spans="2:16" ht="15" customHeight="1" x14ac:dyDescent="0.25">
      <c r="C24" s="34"/>
      <c r="D24" s="34"/>
    </row>
    <row r="26" spans="2:16" ht="15" customHeight="1" x14ac:dyDescent="0.25">
      <c r="C26" s="34"/>
      <c r="D26" s="34"/>
    </row>
    <row r="27" spans="2:16" ht="15" customHeight="1" x14ac:dyDescent="0.25">
      <c r="M27" s="32" t="s">
        <v>22</v>
      </c>
    </row>
    <row r="28" spans="2:16" ht="15" customHeight="1" x14ac:dyDescent="0.25">
      <c r="C28" s="34"/>
      <c r="D28" s="34"/>
    </row>
    <row r="30" spans="2:16" ht="15" customHeight="1" x14ac:dyDescent="0.25">
      <c r="C30" s="34"/>
      <c r="D30" s="34"/>
    </row>
  </sheetData>
  <sheetProtection selectLockedCells="1" pivotTables="0" selectUnlockedCells="1"/>
  <mergeCells count="1">
    <mergeCell ref="B2:J4"/>
  </mergeCells>
  <phoneticPr fontId="11" type="noConversion"/>
  <printOptions horizontalCentered="1"/>
  <pageMargins left="0.25" right="0.25" top="0.75" bottom="0.75" header="0.3" footer="0.3"/>
  <pageSetup paperSize="9" scale="82" orientation="landscape" r:id="rId1"/>
  <rowBreaks count="2" manualBreakCount="2">
    <brk id="1" max="16383" man="1"/>
    <brk id="3" max="16383" man="1"/>
  </rowBreaks>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6FC3-AE3F-4C40-905E-507F80930F83}">
  <dimension ref="A1:O174"/>
  <sheetViews>
    <sheetView tabSelected="1" zoomScale="85" zoomScaleNormal="85" workbookViewId="0">
      <pane ySplit="1" topLeftCell="A8" activePane="bottomLeft" state="frozen"/>
      <selection pane="bottomLeft" activeCell="C28" sqref="C28"/>
    </sheetView>
  </sheetViews>
  <sheetFormatPr defaultRowHeight="13.2" x14ac:dyDescent="0.25"/>
  <cols>
    <col min="1" max="1" width="36.21875" bestFit="1" customWidth="1"/>
    <col min="2" max="2" width="11.21875" bestFit="1" customWidth="1"/>
    <col min="3" max="3" width="9.77734375" bestFit="1" customWidth="1"/>
    <col min="4" max="4" width="13.21875" bestFit="1" customWidth="1"/>
    <col min="5" max="5" width="4.33203125" bestFit="1" customWidth="1"/>
    <col min="6" max="6" width="7.6640625" bestFit="1" customWidth="1"/>
    <col min="7" max="7" width="11.44140625" bestFit="1" customWidth="1"/>
    <col min="8" max="8" width="18.44140625" bestFit="1" customWidth="1"/>
    <col min="9" max="9" width="15.77734375" customWidth="1"/>
    <col min="10" max="10" width="11.77734375" bestFit="1" customWidth="1"/>
    <col min="11" max="11" width="10.77734375" bestFit="1" customWidth="1"/>
    <col min="12" max="12" width="44.6640625" bestFit="1" customWidth="1"/>
    <col min="13" max="13" width="55.109375" bestFit="1" customWidth="1"/>
  </cols>
  <sheetData>
    <row r="1" spans="1:15" s="13" customFormat="1" ht="51.6" customHeight="1" x14ac:dyDescent="0.25">
      <c r="A1" s="121" t="s">
        <v>79</v>
      </c>
      <c r="B1" s="121"/>
      <c r="C1" s="121"/>
      <c r="D1" s="121"/>
      <c r="E1" s="121"/>
      <c r="F1" s="121"/>
      <c r="G1" s="119" t="s">
        <v>80</v>
      </c>
      <c r="H1" s="119"/>
    </row>
    <row r="2" spans="1:15" s="44" customFormat="1" ht="22.5" customHeight="1" x14ac:dyDescent="0.25">
      <c r="A2" s="120" t="s">
        <v>78</v>
      </c>
      <c r="B2" s="120"/>
      <c r="C2" s="120"/>
      <c r="D2" s="120"/>
      <c r="F2" s="120" t="s">
        <v>81</v>
      </c>
      <c r="G2" s="120"/>
      <c r="H2" s="120"/>
      <c r="I2" s="120"/>
      <c r="J2" s="120"/>
    </row>
    <row r="3" spans="1:15" ht="26.4" x14ac:dyDescent="0.3">
      <c r="A3" s="51" t="s">
        <v>42</v>
      </c>
      <c r="B3" s="52" t="s">
        <v>84</v>
      </c>
      <c r="C3" s="52" t="s">
        <v>35</v>
      </c>
      <c r="D3" s="53" t="s">
        <v>68</v>
      </c>
      <c r="E3" s="13"/>
      <c r="F3" s="21"/>
      <c r="G3" s="22"/>
      <c r="H3" s="51" t="s">
        <v>52</v>
      </c>
      <c r="I3" s="69" t="s">
        <v>50</v>
      </c>
      <c r="J3" s="70" t="s">
        <v>51</v>
      </c>
      <c r="N3" s="21"/>
      <c r="O3" s="23"/>
    </row>
    <row r="4" spans="1:15" ht="13.8" x14ac:dyDescent="0.3">
      <c r="A4" s="54" t="s">
        <v>43</v>
      </c>
      <c r="B4" s="55">
        <f>$B$22</f>
        <v>9600</v>
      </c>
      <c r="C4" s="55">
        <f>$C$22</f>
        <v>9600</v>
      </c>
      <c r="D4" s="88">
        <f>C4-B4</f>
        <v>0</v>
      </c>
      <c r="E4" s="13"/>
      <c r="F4" s="21"/>
      <c r="G4" s="22"/>
      <c r="H4" s="71" t="s">
        <v>36</v>
      </c>
      <c r="I4" s="92">
        <v>0</v>
      </c>
      <c r="J4" s="91">
        <f ca="1">I4+SUMIF($I$14:$I$371,"="&amp;H4,$K$14:$K$67)-SUMIF($I$14:$I$371,"="&amp;H4,$J$14:$J$67)</f>
        <v>0</v>
      </c>
      <c r="N4" s="23"/>
      <c r="O4" s="24"/>
    </row>
    <row r="5" spans="1:15" ht="14.4" thickBot="1" x14ac:dyDescent="0.35">
      <c r="A5" s="54" t="s">
        <v>44</v>
      </c>
      <c r="B5" s="55">
        <f>SUMIF($A24:$A136,"TOTAL", B$24:B$136)</f>
        <v>3000</v>
      </c>
      <c r="C5" s="55">
        <f>SUMIF($A24:$A136,"TOTAL", C$24:C$136)</f>
        <v>3052</v>
      </c>
      <c r="D5" s="89">
        <f>C5-B5</f>
        <v>52</v>
      </c>
      <c r="E5" s="13"/>
      <c r="F5" s="21"/>
      <c r="G5" s="22"/>
      <c r="H5" s="72" t="s">
        <v>46</v>
      </c>
      <c r="I5" s="92">
        <v>5000</v>
      </c>
      <c r="J5" s="91">
        <f ca="1">I5+SUMIF($I$14:$I$371,"="&amp;H5,$K$14:$K$67)-SUMIF($I$14:$I$371,"="&amp;H5,$J$14:$J$67)</f>
        <v>11548</v>
      </c>
      <c r="N5" s="23"/>
      <c r="O5" s="21"/>
    </row>
    <row r="6" spans="1:15" ht="14.4" thickTop="1" x14ac:dyDescent="0.3">
      <c r="A6" s="56" t="s">
        <v>45</v>
      </c>
      <c r="B6" s="57">
        <f>B4-B5</f>
        <v>6600</v>
      </c>
      <c r="C6" s="57">
        <f>C4-C5</f>
        <v>6548</v>
      </c>
      <c r="D6" s="90">
        <f>C6-B6</f>
        <v>-52</v>
      </c>
      <c r="E6" s="13"/>
      <c r="F6" s="21"/>
      <c r="G6" s="22"/>
      <c r="H6" s="71" t="s">
        <v>47</v>
      </c>
      <c r="I6" s="92">
        <v>0</v>
      </c>
      <c r="J6" s="91">
        <f ca="1">I6+SUMIF($I$14:$I$371,"="&amp;H6,$K$14:$K$67)-SUMIF($I$14:$I$371,"="&amp;H6,$J$14:$J$67)</f>
        <v>0</v>
      </c>
      <c r="N6" s="23"/>
      <c r="O6" s="21"/>
    </row>
    <row r="7" spans="1:15" x14ac:dyDescent="0.3">
      <c r="A7" s="23"/>
      <c r="B7" s="23"/>
      <c r="C7" s="23"/>
      <c r="D7" s="23"/>
      <c r="E7" s="13"/>
      <c r="F7" s="21"/>
      <c r="G7" s="22"/>
      <c r="H7" s="72" t="s">
        <v>49</v>
      </c>
      <c r="I7" s="92">
        <v>0</v>
      </c>
      <c r="J7" s="91">
        <f ca="1">I7+SUMIF($I$14:$I$371,"="&amp;H7,$K$14:$K$67)-SUMIF($I$14:$I$371,"="&amp;H7,$J$14:$J$67)</f>
        <v>0</v>
      </c>
      <c r="N7" s="23"/>
      <c r="O7" s="21"/>
    </row>
    <row r="8" spans="1:15" x14ac:dyDescent="0.3">
      <c r="A8" s="23"/>
      <c r="B8" s="23"/>
      <c r="C8" s="23"/>
      <c r="D8" s="23"/>
      <c r="E8" s="13"/>
      <c r="F8" s="21"/>
      <c r="G8" s="22"/>
      <c r="H8" s="71" t="s">
        <v>48</v>
      </c>
      <c r="I8" s="92">
        <v>0</v>
      </c>
      <c r="J8" s="91">
        <f ca="1">I8+SUMIF($I$14:$I$371,"="&amp;H8,$K$14:$K$67)-SUMIF($I$14:$I$371,"="&amp;H8,$J$14:$J$67)</f>
        <v>0</v>
      </c>
      <c r="N8" s="23"/>
      <c r="O8" s="21"/>
    </row>
    <row r="9" spans="1:15" x14ac:dyDescent="0.3">
      <c r="A9" s="23"/>
      <c r="B9" s="23"/>
      <c r="C9" s="23"/>
      <c r="D9" s="23"/>
      <c r="E9" s="13"/>
      <c r="F9" s="21"/>
      <c r="G9" s="22"/>
      <c r="H9" s="73" t="s">
        <v>30</v>
      </c>
      <c r="I9" s="92">
        <v>0</v>
      </c>
      <c r="J9" s="106">
        <f>I9+SUMIF($I$14:$I$368,"="&amp;H9,$K$14:$K$368)-SUMIF($I$14:$I$368,"="&amp;H9,$J$14:$J$368)</f>
        <v>0</v>
      </c>
      <c r="N9" s="23"/>
      <c r="O9" s="24"/>
    </row>
    <row r="10" spans="1:15" x14ac:dyDescent="0.3">
      <c r="A10" s="23"/>
      <c r="B10" s="23"/>
      <c r="C10" s="23"/>
      <c r="D10" s="23"/>
      <c r="E10" s="13"/>
      <c r="F10" s="21"/>
      <c r="G10" s="22"/>
      <c r="H10" s="74" t="s">
        <v>67</v>
      </c>
      <c r="I10" s="98">
        <f ca="1">SUM(OFFSET(I3,1,0,ROW(I10)-ROW(I3)-1,1))</f>
        <v>5000</v>
      </c>
      <c r="J10" s="99">
        <f ca="1">SUM(OFFSET(J3,1,0,ROW(J10)-ROW(J3)-1,1))</f>
        <v>11548</v>
      </c>
      <c r="N10" s="23"/>
      <c r="O10" s="21"/>
    </row>
    <row r="11" spans="1:15" x14ac:dyDescent="0.3">
      <c r="A11" s="23"/>
      <c r="B11" s="23"/>
      <c r="C11" s="23"/>
      <c r="D11" s="23"/>
      <c r="E11" s="13"/>
      <c r="F11" s="21"/>
      <c r="G11" s="22"/>
      <c r="H11" s="22"/>
      <c r="I11" s="22"/>
      <c r="J11" s="22"/>
      <c r="N11" s="23"/>
      <c r="O11" s="21"/>
    </row>
    <row r="12" spans="1:15" s="13" customFormat="1" ht="24.6" x14ac:dyDescent="0.3">
      <c r="A12" s="119" t="s">
        <v>62</v>
      </c>
      <c r="B12" s="119"/>
      <c r="C12" s="119"/>
      <c r="D12" s="119"/>
      <c r="E12" s="20"/>
      <c r="F12" s="119" t="s">
        <v>64</v>
      </c>
      <c r="G12" s="119"/>
      <c r="H12" s="119"/>
      <c r="I12" s="119"/>
      <c r="J12" s="119"/>
      <c r="K12" s="119"/>
      <c r="L12" s="119"/>
      <c r="M12" s="41"/>
      <c r="N12" s="42"/>
      <c r="O12" s="43"/>
    </row>
    <row r="13" spans="1:15" ht="40.200000000000003" thickBot="1" x14ac:dyDescent="0.3">
      <c r="A13" s="75" t="s">
        <v>65</v>
      </c>
      <c r="B13" s="75" t="s">
        <v>77</v>
      </c>
      <c r="C13" s="75" t="s">
        <v>51</v>
      </c>
      <c r="D13" s="76" t="s">
        <v>66</v>
      </c>
      <c r="E13" s="25" t="s">
        <v>37</v>
      </c>
      <c r="F13" s="35" t="s">
        <v>63</v>
      </c>
      <c r="G13" s="35" t="s">
        <v>106</v>
      </c>
      <c r="H13" s="35" t="s">
        <v>107</v>
      </c>
      <c r="I13" s="35" t="s">
        <v>134</v>
      </c>
      <c r="J13" s="35" t="s">
        <v>70</v>
      </c>
      <c r="K13" s="35" t="s">
        <v>71</v>
      </c>
      <c r="L13" s="35" t="s">
        <v>108</v>
      </c>
      <c r="M13" s="27"/>
    </row>
    <row r="14" spans="1:15" x14ac:dyDescent="0.3">
      <c r="A14" s="100" t="str">
        <f>'[2]Stabilirea categoriilor'!V7</f>
        <v>Salariu 1</v>
      </c>
      <c r="B14" s="77">
        <v>5000</v>
      </c>
      <c r="C14" s="93">
        <f>SUMIF($H$13:$H$173,"="&amp;A14,$K$13:$K$173)-SUMIF($H$13:$H$173,"="&amp;A14,$J$13:$J$173)</f>
        <v>5000</v>
      </c>
      <c r="D14" s="78">
        <f>C14-B14</f>
        <v>0</v>
      </c>
      <c r="E14" s="28"/>
      <c r="F14" s="49"/>
      <c r="G14" s="40" t="s">
        <v>53</v>
      </c>
      <c r="H14" s="40" t="s">
        <v>54</v>
      </c>
      <c r="I14" s="45" t="s">
        <v>46</v>
      </c>
      <c r="J14" s="47"/>
      <c r="K14" s="47">
        <v>5000</v>
      </c>
      <c r="L14" s="47"/>
      <c r="M14" s="24"/>
    </row>
    <row r="15" spans="1:15" ht="13.8" x14ac:dyDescent="0.3">
      <c r="A15" s="101" t="str">
        <f>'Stabilirea categoriilor'!X8</f>
        <v>Salariu 2</v>
      </c>
      <c r="B15" s="64">
        <v>4000</v>
      </c>
      <c r="C15" s="93">
        <f t="shared" ref="C15:C21" si="0">SUMIF($H$13:$H$173,"="&amp;A15,$K$13:$K$173)-SUMIF($H$13:$H$173,"="&amp;A15,$J$13:$J$173)</f>
        <v>4000</v>
      </c>
      <c r="D15" s="79">
        <f t="shared" ref="D15:D21" si="1">C15-B15</f>
        <v>0</v>
      </c>
      <c r="E15" s="28"/>
      <c r="F15" s="49"/>
      <c r="G15" s="40" t="s">
        <v>19</v>
      </c>
      <c r="H15" s="40" t="s">
        <v>20</v>
      </c>
      <c r="I15" s="45" t="s">
        <v>46</v>
      </c>
      <c r="J15" s="47">
        <v>200</v>
      </c>
      <c r="K15" s="47"/>
      <c r="L15" s="47"/>
      <c r="M15" s="27"/>
    </row>
    <row r="16" spans="1:15" ht="13.8" x14ac:dyDescent="0.3">
      <c r="A16" s="102" t="str">
        <f>'Stabilirea categoriilor'!X9</f>
        <v>Alocație</v>
      </c>
      <c r="B16" s="64"/>
      <c r="C16" s="93">
        <f t="shared" si="0"/>
        <v>0</v>
      </c>
      <c r="D16" s="79">
        <f t="shared" si="1"/>
        <v>0</v>
      </c>
      <c r="E16" s="28"/>
      <c r="F16" s="49"/>
      <c r="G16" s="40" t="s">
        <v>53</v>
      </c>
      <c r="H16" s="40" t="s">
        <v>57</v>
      </c>
      <c r="I16" s="45" t="s">
        <v>46</v>
      </c>
      <c r="J16" s="47"/>
      <c r="K16" s="47">
        <v>600</v>
      </c>
      <c r="L16" s="47"/>
      <c r="M16" s="27"/>
    </row>
    <row r="17" spans="1:13" x14ac:dyDescent="0.3">
      <c r="A17" s="101" t="str">
        <f>'Stabilirea categoriilor'!X10</f>
        <v>Bonuri de masă</v>
      </c>
      <c r="B17" s="64"/>
      <c r="C17" s="93">
        <f t="shared" si="0"/>
        <v>0</v>
      </c>
      <c r="D17" s="79">
        <f t="shared" si="1"/>
        <v>0</v>
      </c>
      <c r="E17" s="22"/>
      <c r="F17" s="49"/>
      <c r="G17" s="40" t="s">
        <v>53</v>
      </c>
      <c r="H17" s="40" t="s">
        <v>55</v>
      </c>
      <c r="I17" s="45" t="s">
        <v>46</v>
      </c>
      <c r="J17" s="47"/>
      <c r="K17" s="47">
        <v>4000</v>
      </c>
      <c r="L17" s="47"/>
      <c r="M17" s="21"/>
    </row>
    <row r="18" spans="1:13" ht="13.8" x14ac:dyDescent="0.3">
      <c r="A18" s="102" t="str">
        <f>'Stabilirea categoriilor'!X11</f>
        <v>Chirii</v>
      </c>
      <c r="B18" s="64">
        <v>600</v>
      </c>
      <c r="C18" s="93">
        <f t="shared" si="0"/>
        <v>600</v>
      </c>
      <c r="D18" s="79">
        <f t="shared" si="1"/>
        <v>0</v>
      </c>
      <c r="E18" s="28"/>
      <c r="F18" s="49"/>
      <c r="G18" s="40" t="s">
        <v>29</v>
      </c>
      <c r="H18" s="40" t="s">
        <v>61</v>
      </c>
      <c r="I18" s="45" t="s">
        <v>46</v>
      </c>
      <c r="J18" s="47">
        <v>235</v>
      </c>
      <c r="K18" s="47"/>
      <c r="L18" s="47" t="s">
        <v>137</v>
      </c>
      <c r="M18" s="27"/>
    </row>
    <row r="19" spans="1:13" ht="13.8" x14ac:dyDescent="0.3">
      <c r="A19" s="101" t="str">
        <f>'Stabilirea categoriilor'!X12</f>
        <v>Dividende</v>
      </c>
      <c r="B19" s="64"/>
      <c r="C19" s="93">
        <f t="shared" si="0"/>
        <v>0</v>
      </c>
      <c r="D19" s="79">
        <f t="shared" si="1"/>
        <v>0</v>
      </c>
      <c r="E19" s="28"/>
      <c r="F19" s="49"/>
      <c r="G19" s="40" t="s">
        <v>109</v>
      </c>
      <c r="H19" s="40" t="s">
        <v>120</v>
      </c>
      <c r="I19" s="45" t="s">
        <v>46</v>
      </c>
      <c r="J19" s="47">
        <v>1247</v>
      </c>
      <c r="K19" s="47"/>
      <c r="L19" s="47" t="s">
        <v>136</v>
      </c>
      <c r="M19" s="27"/>
    </row>
    <row r="20" spans="1:13" ht="13.8" x14ac:dyDescent="0.3">
      <c r="A20" s="102" t="str">
        <f>'Stabilirea categoriilor'!X13</f>
        <v>Pensie alimentară</v>
      </c>
      <c r="B20" s="64"/>
      <c r="C20" s="93">
        <f t="shared" si="0"/>
        <v>0</v>
      </c>
      <c r="D20" s="80">
        <f t="shared" si="1"/>
        <v>0</v>
      </c>
      <c r="E20" s="28"/>
      <c r="F20" s="49"/>
      <c r="G20" s="40" t="s">
        <v>109</v>
      </c>
      <c r="H20" s="40" t="s">
        <v>119</v>
      </c>
      <c r="I20" s="45" t="s">
        <v>46</v>
      </c>
      <c r="J20" s="47">
        <v>1370</v>
      </c>
      <c r="K20" s="47"/>
      <c r="L20" s="47" t="s">
        <v>135</v>
      </c>
      <c r="M20" s="27" t="s">
        <v>22</v>
      </c>
    </row>
    <row r="21" spans="1:13" ht="14.4" thickBot="1" x14ac:dyDescent="0.35">
      <c r="A21" s="101" t="str">
        <f>'Stabilirea categoriilor'!X14</f>
        <v>Utilizare economii</v>
      </c>
      <c r="B21" s="64"/>
      <c r="C21" s="93">
        <f t="shared" si="0"/>
        <v>0</v>
      </c>
      <c r="D21" s="80">
        <f t="shared" si="1"/>
        <v>0</v>
      </c>
      <c r="E21" s="28"/>
      <c r="F21" s="49"/>
      <c r="G21" s="40"/>
      <c r="H21" s="40"/>
      <c r="I21" s="45"/>
      <c r="J21" s="47"/>
      <c r="K21" s="47"/>
      <c r="L21" s="47"/>
      <c r="M21" s="27"/>
    </row>
    <row r="22" spans="1:13" ht="14.4" thickTop="1" x14ac:dyDescent="0.3">
      <c r="A22" s="81" t="s">
        <v>42</v>
      </c>
      <c r="B22" s="82">
        <f>SUBTOTAL(109,$B$14:$B$21)</f>
        <v>9600</v>
      </c>
      <c r="C22" s="83">
        <f>SUBTOTAL(109,$C$14:$C$21)</f>
        <v>9600</v>
      </c>
      <c r="D22" s="84">
        <f>SUBTOTAL(109,$D$14:$D$21)</f>
        <v>0</v>
      </c>
      <c r="E22" s="28"/>
      <c r="F22" s="49"/>
      <c r="G22" s="40"/>
      <c r="H22" s="40"/>
      <c r="I22" s="45"/>
      <c r="J22" s="47"/>
      <c r="K22" s="47"/>
      <c r="L22" s="47"/>
      <c r="M22" s="27"/>
    </row>
    <row r="23" spans="1:13" ht="14.4" thickBot="1" x14ac:dyDescent="0.35">
      <c r="A23" s="36" t="s">
        <v>72</v>
      </c>
      <c r="B23" s="39" t="s">
        <v>77</v>
      </c>
      <c r="C23" s="39" t="s">
        <v>51</v>
      </c>
      <c r="D23" s="39" t="s">
        <v>66</v>
      </c>
      <c r="E23" s="28"/>
      <c r="F23" s="49"/>
      <c r="G23" s="40"/>
      <c r="H23" s="40"/>
      <c r="I23" s="45"/>
      <c r="J23" s="47"/>
      <c r="K23" s="47"/>
      <c r="L23" s="47"/>
      <c r="M23" s="27"/>
    </row>
    <row r="24" spans="1:13" ht="13.8" x14ac:dyDescent="0.3">
      <c r="A24" s="58" t="s">
        <v>19</v>
      </c>
      <c r="B24" s="59" t="s">
        <v>77</v>
      </c>
      <c r="C24" s="59" t="s">
        <v>51</v>
      </c>
      <c r="D24" s="60" t="s">
        <v>66</v>
      </c>
      <c r="E24" s="28"/>
      <c r="F24" s="49"/>
      <c r="G24" s="40"/>
      <c r="H24" s="40"/>
      <c r="I24" s="45"/>
      <c r="J24" s="47"/>
      <c r="K24" s="47"/>
      <c r="L24" s="47"/>
      <c r="M24" s="27"/>
    </row>
    <row r="25" spans="1:13" ht="13.8" x14ac:dyDescent="0.3">
      <c r="A25" s="61" t="str">
        <f>'Stabilirea categoriilor'!D7</f>
        <v>Chirie/Ipotecă</v>
      </c>
      <c r="B25" s="62">
        <v>200</v>
      </c>
      <c r="C25" s="94">
        <f t="shared" ref="C25:C34" si="2">SUMIF($H$13:$H$173,"="&amp;A25,$J$13:$J$173)-SUMIF($H$13:$H$173,"="&amp;A25,$K$13:$K$173)</f>
        <v>200</v>
      </c>
      <c r="D25" s="63">
        <f t="shared" ref="D25:D59" si="3">B25-C25</f>
        <v>0</v>
      </c>
      <c r="E25" s="28"/>
      <c r="F25" s="49"/>
      <c r="G25" s="40"/>
      <c r="H25" s="40"/>
      <c r="I25" s="45"/>
      <c r="J25" s="48"/>
      <c r="K25" s="48"/>
      <c r="L25" s="48"/>
      <c r="M25" s="29"/>
    </row>
    <row r="26" spans="1:13" ht="13.8" x14ac:dyDescent="0.3">
      <c r="A26" s="61" t="str">
        <f>'Stabilirea categoriilor'!D8</f>
        <v>Gaze</v>
      </c>
      <c r="B26" s="64"/>
      <c r="C26" s="94">
        <f t="shared" si="2"/>
        <v>0</v>
      </c>
      <c r="D26" s="63">
        <f t="shared" si="3"/>
        <v>0</v>
      </c>
      <c r="E26" s="28"/>
      <c r="F26" s="49"/>
      <c r="G26" s="40"/>
      <c r="H26" s="40"/>
      <c r="I26" s="45"/>
      <c r="J26" s="48"/>
      <c r="K26" s="48"/>
      <c r="L26" s="48"/>
      <c r="M26" s="29"/>
    </row>
    <row r="27" spans="1:13" ht="13.8" x14ac:dyDescent="0.3">
      <c r="A27" s="61" t="str">
        <f>'Stabilirea categoriilor'!D9</f>
        <v>Întreținere lunară</v>
      </c>
      <c r="B27" s="64"/>
      <c r="C27" s="94">
        <f t="shared" si="2"/>
        <v>0</v>
      </c>
      <c r="D27" s="63">
        <f t="shared" si="3"/>
        <v>0</v>
      </c>
      <c r="E27" s="28"/>
      <c r="F27" s="49"/>
      <c r="G27" s="40"/>
      <c r="H27" s="40"/>
      <c r="I27" s="45"/>
      <c r="J27" s="48"/>
      <c r="K27" s="48"/>
      <c r="L27" s="48"/>
      <c r="M27" s="29"/>
    </row>
    <row r="28" spans="1:13" ht="13.8" x14ac:dyDescent="0.3">
      <c r="A28" s="61" t="str">
        <f>'Stabilirea categoriilor'!D10</f>
        <v>Internet</v>
      </c>
      <c r="B28" s="64"/>
      <c r="C28" s="94">
        <f t="shared" si="2"/>
        <v>0</v>
      </c>
      <c r="D28" s="63">
        <f t="shared" si="3"/>
        <v>0</v>
      </c>
      <c r="E28" s="28"/>
      <c r="F28" s="49"/>
      <c r="G28" s="40"/>
      <c r="H28" s="40"/>
      <c r="I28" s="45"/>
      <c r="J28" s="48"/>
      <c r="K28" s="48"/>
      <c r="L28" s="48"/>
      <c r="M28" s="29"/>
    </row>
    <row r="29" spans="1:13" ht="13.8" x14ac:dyDescent="0.3">
      <c r="A29" s="61" t="str">
        <f>'Stabilirea categoriilor'!D11</f>
        <v>Telefon mobil</v>
      </c>
      <c r="B29" s="64"/>
      <c r="C29" s="94">
        <f t="shared" si="2"/>
        <v>0</v>
      </c>
      <c r="D29" s="63">
        <f t="shared" si="3"/>
        <v>0</v>
      </c>
      <c r="E29" s="28"/>
      <c r="F29" s="49"/>
      <c r="G29" s="40"/>
      <c r="H29" s="40"/>
      <c r="I29" s="45"/>
      <c r="J29" s="48"/>
      <c r="K29" s="48"/>
      <c r="L29" s="48"/>
      <c r="M29" s="29"/>
    </row>
    <row r="30" spans="1:13" ht="13.8" x14ac:dyDescent="0.3">
      <c r="A30" s="61" t="str">
        <f>'Stabilirea categoriilor'!D12</f>
        <v>Apă</v>
      </c>
      <c r="B30" s="64"/>
      <c r="C30" s="94">
        <f t="shared" si="2"/>
        <v>0</v>
      </c>
      <c r="D30" s="63">
        <f t="shared" si="3"/>
        <v>0</v>
      </c>
      <c r="E30" s="28"/>
      <c r="F30" s="49"/>
      <c r="G30" s="40"/>
      <c r="H30" s="40"/>
      <c r="I30" s="45"/>
      <c r="J30" s="48"/>
      <c r="K30" s="48"/>
      <c r="L30" s="48"/>
      <c r="M30" s="29"/>
    </row>
    <row r="31" spans="1:13" ht="13.8" x14ac:dyDescent="0.3">
      <c r="A31" s="61" t="str">
        <f>'Stabilirea categoriilor'!D13</f>
        <v>Electricitate</v>
      </c>
      <c r="B31" s="64"/>
      <c r="C31" s="94">
        <f t="shared" si="2"/>
        <v>0</v>
      </c>
      <c r="D31" s="63">
        <f t="shared" si="3"/>
        <v>0</v>
      </c>
      <c r="E31" s="28"/>
      <c r="F31" s="49"/>
      <c r="G31" s="40"/>
      <c r="H31" s="40"/>
      <c r="I31" s="45"/>
      <c r="J31" s="47"/>
      <c r="K31" s="47"/>
      <c r="L31" s="47"/>
      <c r="M31" s="27"/>
    </row>
    <row r="32" spans="1:13" ht="13.8" x14ac:dyDescent="0.3">
      <c r="A32" s="61" t="str">
        <f>'Stabilirea categoriilor'!D14</f>
        <v>Reparații</v>
      </c>
      <c r="B32" s="64"/>
      <c r="C32" s="94">
        <f t="shared" si="2"/>
        <v>0</v>
      </c>
      <c r="D32" s="63">
        <f t="shared" si="3"/>
        <v>0</v>
      </c>
      <c r="E32" s="28"/>
      <c r="F32" s="49"/>
      <c r="G32" s="40"/>
      <c r="H32" s="40"/>
      <c r="I32" s="45"/>
      <c r="J32" s="47"/>
      <c r="K32" s="47"/>
      <c r="L32" s="47"/>
      <c r="M32" s="27"/>
    </row>
    <row r="33" spans="1:13" ht="13.8" x14ac:dyDescent="0.3">
      <c r="A33" s="61" t="str">
        <f>'Stabilirea categoriilor'!D15</f>
        <v>Asigurare</v>
      </c>
      <c r="B33" s="64"/>
      <c r="C33" s="94">
        <f t="shared" si="2"/>
        <v>0</v>
      </c>
      <c r="D33" s="63">
        <f t="shared" si="3"/>
        <v>0</v>
      </c>
      <c r="E33" s="28"/>
      <c r="F33" s="49"/>
      <c r="G33" s="40"/>
      <c r="H33" s="40"/>
      <c r="I33" s="45"/>
      <c r="J33" s="47"/>
      <c r="K33" s="47"/>
      <c r="L33" s="47"/>
      <c r="M33" s="27"/>
    </row>
    <row r="34" spans="1:13" ht="14.4" thickBot="1" x14ac:dyDescent="0.35">
      <c r="A34" s="61" t="str">
        <f>'Stabilirea categoriilor'!D16</f>
        <v>x</v>
      </c>
      <c r="B34" s="64"/>
      <c r="C34" s="94">
        <f t="shared" si="2"/>
        <v>0</v>
      </c>
      <c r="D34" s="63">
        <f t="shared" si="3"/>
        <v>0</v>
      </c>
      <c r="E34" s="28"/>
      <c r="F34" s="49"/>
      <c r="G34" s="40"/>
      <c r="H34" s="40"/>
      <c r="I34" s="45"/>
      <c r="J34" s="47"/>
      <c r="K34" s="47"/>
      <c r="L34" s="47"/>
      <c r="M34" s="27"/>
    </row>
    <row r="35" spans="1:13" ht="14.4" thickTop="1" x14ac:dyDescent="0.3">
      <c r="A35" s="65" t="s">
        <v>42</v>
      </c>
      <c r="B35" s="66">
        <f>SUBTOTAL(109,$B$25:$B$34)</f>
        <v>200</v>
      </c>
      <c r="C35" s="67">
        <f>SUBTOTAL(109,$C$25:$C$34)</f>
        <v>200</v>
      </c>
      <c r="D35" s="68">
        <f>SUBTOTAL(109,$D$25:$D$34)</f>
        <v>0</v>
      </c>
      <c r="E35" s="28"/>
      <c r="F35" s="49"/>
      <c r="G35" s="40"/>
      <c r="H35" s="40"/>
      <c r="I35" s="45"/>
      <c r="J35" s="47"/>
      <c r="K35" s="47"/>
      <c r="L35" s="47"/>
      <c r="M35" s="27"/>
    </row>
    <row r="36" spans="1:13" ht="13.8" x14ac:dyDescent="0.3">
      <c r="A36" s="58" t="s">
        <v>29</v>
      </c>
      <c r="B36" s="59" t="s">
        <v>77</v>
      </c>
      <c r="C36" s="59" t="s">
        <v>51</v>
      </c>
      <c r="D36" s="60" t="s">
        <v>66</v>
      </c>
      <c r="E36" s="28"/>
      <c r="F36" s="49"/>
      <c r="G36" s="40"/>
      <c r="H36" s="40"/>
      <c r="I36" s="45"/>
      <c r="J36" s="47"/>
      <c r="K36" s="47"/>
      <c r="L36" s="47"/>
      <c r="M36" s="27"/>
    </row>
    <row r="37" spans="1:13" ht="13.8" x14ac:dyDescent="0.3">
      <c r="A37" s="61" t="str">
        <f>'Stabilirea categoriilor'!F7</f>
        <v>Îmbrăcăminte/Încălțăminte</v>
      </c>
      <c r="B37" s="62"/>
      <c r="C37" s="94">
        <f t="shared" ref="C37:C47" si="4">SUMIF($H$13:$H$173,"="&amp;A37,$J$13:$J$173)-SUMIF($H$13:$H$173,"="&amp;A37,$K$13:$K$173)</f>
        <v>0</v>
      </c>
      <c r="D37" s="63">
        <f>B37-C37</f>
        <v>0</v>
      </c>
      <c r="E37" s="28"/>
      <c r="F37" s="49"/>
      <c r="G37" s="40"/>
      <c r="H37" s="40"/>
      <c r="I37" s="45"/>
      <c r="J37" s="47"/>
      <c r="K37" s="47"/>
      <c r="L37" s="47"/>
      <c r="M37" s="27"/>
    </row>
    <row r="38" spans="1:13" ht="13.8" x14ac:dyDescent="0.3">
      <c r="A38" s="61" t="str">
        <f>'Stabilirea categoriilor'!F8</f>
        <v>Tunsoare/Salon</v>
      </c>
      <c r="B38" s="64"/>
      <c r="C38" s="94">
        <f t="shared" si="4"/>
        <v>0</v>
      </c>
      <c r="D38" s="63">
        <f t="shared" si="3"/>
        <v>0</v>
      </c>
      <c r="E38" s="28"/>
      <c r="F38" s="49"/>
      <c r="G38" s="40"/>
      <c r="H38" s="40"/>
      <c r="I38" s="45"/>
      <c r="J38" s="47"/>
      <c r="K38" s="47"/>
      <c r="L38" s="47"/>
      <c r="M38" s="27"/>
    </row>
    <row r="39" spans="1:13" ht="13.8" x14ac:dyDescent="0.3">
      <c r="A39" s="61" t="str">
        <f>'Stabilirea categoriilor'!F9</f>
        <v>Medicamente/doctor</v>
      </c>
      <c r="B39" s="64">
        <v>300</v>
      </c>
      <c r="C39" s="94">
        <f t="shared" si="4"/>
        <v>235</v>
      </c>
      <c r="D39" s="63">
        <f t="shared" si="3"/>
        <v>65</v>
      </c>
      <c r="E39" s="28"/>
      <c r="F39" s="49"/>
      <c r="G39" s="40"/>
      <c r="H39" s="40"/>
      <c r="I39" s="45"/>
      <c r="J39" s="47"/>
      <c r="K39" s="47"/>
      <c r="L39" s="47"/>
      <c r="M39" s="27"/>
    </row>
    <row r="40" spans="1:13" ht="13.8" x14ac:dyDescent="0.3">
      <c r="A40" s="61" t="str">
        <f>'Stabilirea categoriilor'!F10</f>
        <v>Lentile de contact</v>
      </c>
      <c r="B40" s="64"/>
      <c r="C40" s="94">
        <f t="shared" si="4"/>
        <v>0</v>
      </c>
      <c r="D40" s="63">
        <f t="shared" si="3"/>
        <v>0</v>
      </c>
      <c r="E40" s="28"/>
      <c r="F40" s="49"/>
      <c r="G40" s="40"/>
      <c r="H40" s="40"/>
      <c r="I40" s="45"/>
      <c r="J40" s="47"/>
      <c r="K40" s="47"/>
      <c r="L40" s="47"/>
      <c r="M40" s="27"/>
    </row>
    <row r="41" spans="1:13" ht="13.8" x14ac:dyDescent="0.3">
      <c r="A41" s="61" t="str">
        <f>'Stabilirea categoriilor'!F11</f>
        <v>Produse de îngrijire</v>
      </c>
      <c r="B41" s="64"/>
      <c r="C41" s="94">
        <f t="shared" si="4"/>
        <v>0</v>
      </c>
      <c r="D41" s="63">
        <f t="shared" si="3"/>
        <v>0</v>
      </c>
      <c r="E41" s="28"/>
      <c r="F41" s="49"/>
      <c r="G41" s="40"/>
      <c r="H41" s="40"/>
      <c r="I41" s="45"/>
      <c r="J41" s="47"/>
      <c r="K41" s="47"/>
      <c r="L41" s="47"/>
      <c r="M41" s="27"/>
    </row>
    <row r="42" spans="1:13" ht="13.8" x14ac:dyDescent="0.3">
      <c r="A42" s="61" t="str">
        <f>'Stabilirea categoriilor'!F12</f>
        <v>Curățătorie</v>
      </c>
      <c r="B42" s="64"/>
      <c r="C42" s="94">
        <f t="shared" si="4"/>
        <v>0</v>
      </c>
      <c r="D42" s="63">
        <f t="shared" si="3"/>
        <v>0</v>
      </c>
      <c r="E42" s="28"/>
      <c r="F42" s="49"/>
      <c r="G42" s="40"/>
      <c r="H42" s="40"/>
      <c r="I42" s="45"/>
      <c r="J42" s="47"/>
      <c r="K42" s="47"/>
      <c r="L42" s="47"/>
      <c r="M42" s="27"/>
    </row>
    <row r="43" spans="1:13" ht="13.8" x14ac:dyDescent="0.3">
      <c r="A43" s="61" t="str">
        <f>'Stabilirea categoriilor'!F13</f>
        <v>Abonamente la sală, masaj, psihoterapie...</v>
      </c>
      <c r="B43" s="64"/>
      <c r="C43" s="94">
        <f t="shared" si="4"/>
        <v>0</v>
      </c>
      <c r="D43" s="63">
        <f t="shared" si="3"/>
        <v>0</v>
      </c>
      <c r="E43" s="28"/>
      <c r="F43" s="49"/>
      <c r="G43" s="40"/>
      <c r="H43" s="40"/>
      <c r="I43" s="45"/>
      <c r="J43" s="47"/>
      <c r="K43" s="47"/>
      <c r="L43" s="47"/>
      <c r="M43" s="27"/>
    </row>
    <row r="44" spans="1:13" ht="13.8" x14ac:dyDescent="0.3">
      <c r="A44" s="61" t="str">
        <f>'Stabilirea categoriilor'!F14</f>
        <v>Cursuri</v>
      </c>
      <c r="B44" s="64"/>
      <c r="C44" s="94">
        <f t="shared" si="4"/>
        <v>0</v>
      </c>
      <c r="D44" s="63">
        <f t="shared" si="3"/>
        <v>0</v>
      </c>
      <c r="E44" s="28"/>
      <c r="F44" s="49"/>
      <c r="G44" s="40"/>
      <c r="H44" s="40"/>
      <c r="I44" s="45"/>
      <c r="J44" s="47"/>
      <c r="K44" s="47"/>
      <c r="L44" s="47"/>
      <c r="M44" s="27"/>
    </row>
    <row r="45" spans="1:13" ht="13.8" x14ac:dyDescent="0.3">
      <c r="A45" s="61" t="str">
        <f>'Stabilirea categoriilor'!F15</f>
        <v>Asigurare sănatate/viață</v>
      </c>
      <c r="B45" s="64"/>
      <c r="C45" s="94">
        <f t="shared" si="4"/>
        <v>0</v>
      </c>
      <c r="D45" s="63">
        <f t="shared" si="3"/>
        <v>0</v>
      </c>
      <c r="E45" s="28"/>
      <c r="F45" s="49"/>
      <c r="G45" s="40"/>
      <c r="H45" s="40"/>
      <c r="I45" s="45"/>
      <c r="J45" s="47"/>
      <c r="K45" s="47"/>
      <c r="L45" s="47"/>
      <c r="M45" s="27"/>
    </row>
    <row r="46" spans="1:13" ht="13.8" x14ac:dyDescent="0.3">
      <c r="A46" s="61" t="str">
        <f>'Stabilirea categoriilor'!F16</f>
        <v>Buget discreționar</v>
      </c>
      <c r="B46" s="64"/>
      <c r="C46" s="94">
        <f t="shared" si="4"/>
        <v>0</v>
      </c>
      <c r="D46" s="63">
        <f t="shared" si="3"/>
        <v>0</v>
      </c>
      <c r="E46" s="28"/>
      <c r="F46" s="49"/>
      <c r="G46" s="40"/>
      <c r="H46" s="40"/>
      <c r="I46" s="45"/>
      <c r="J46" s="47"/>
      <c r="K46" s="47"/>
      <c r="L46" s="47"/>
      <c r="M46" s="27"/>
    </row>
    <row r="47" spans="1:13" ht="14.4" thickBot="1" x14ac:dyDescent="0.35">
      <c r="A47" s="61" t="str">
        <f>'Stabilirea categoriilor'!F17</f>
        <v>y</v>
      </c>
      <c r="B47" s="64"/>
      <c r="C47" s="94">
        <f t="shared" si="4"/>
        <v>0</v>
      </c>
      <c r="D47" s="63">
        <f t="shared" si="3"/>
        <v>0</v>
      </c>
      <c r="E47" s="28"/>
      <c r="F47" s="49"/>
      <c r="G47" s="40"/>
      <c r="H47" s="40"/>
      <c r="I47" s="45"/>
      <c r="J47" s="47"/>
      <c r="K47" s="47"/>
      <c r="L47" s="47"/>
      <c r="M47" s="27"/>
    </row>
    <row r="48" spans="1:13" ht="14.4" thickTop="1" x14ac:dyDescent="0.3">
      <c r="A48" s="65" t="s">
        <v>42</v>
      </c>
      <c r="B48" s="66">
        <f>SUBTOTAL(109,$B$37:$B$47)</f>
        <v>300</v>
      </c>
      <c r="C48" s="67">
        <f>SUBTOTAL(109,$C$37:$C$47)</f>
        <v>235</v>
      </c>
      <c r="D48" s="68">
        <f>SUBTOTAL(109,$D$37:$D$47)</f>
        <v>65</v>
      </c>
      <c r="E48" s="28"/>
      <c r="F48" s="49"/>
      <c r="G48" s="40"/>
      <c r="H48" s="40"/>
      <c r="I48" s="45"/>
      <c r="J48" s="47"/>
      <c r="K48" s="47"/>
      <c r="L48" s="47"/>
      <c r="M48" s="27"/>
    </row>
    <row r="49" spans="1:13" ht="13.8" x14ac:dyDescent="0.3">
      <c r="A49" s="58" t="s">
        <v>82</v>
      </c>
      <c r="B49" s="59" t="s">
        <v>77</v>
      </c>
      <c r="C49" s="59" t="s">
        <v>51</v>
      </c>
      <c r="D49" s="60" t="s">
        <v>66</v>
      </c>
      <c r="E49" s="28"/>
      <c r="F49" s="49"/>
      <c r="G49" s="40"/>
      <c r="H49" s="40"/>
      <c r="I49" s="45"/>
      <c r="J49" s="47"/>
      <c r="K49" s="47"/>
      <c r="L49" s="47"/>
      <c r="M49" s="27"/>
    </row>
    <row r="50" spans="1:13" ht="13.8" x14ac:dyDescent="0.3">
      <c r="A50" s="61" t="str">
        <f>'Stabilirea categoriilor'!H7</f>
        <v>Automobil</v>
      </c>
      <c r="B50" s="62"/>
      <c r="C50" s="94">
        <f>SUMIF($H$13:$H$173,"="&amp;A50,$J$13:$J$173)-SUMIF($H$13:$H$173,"="&amp;A50,$K$13:$K$173)</f>
        <v>0</v>
      </c>
      <c r="D50" s="63">
        <f t="shared" si="3"/>
        <v>0</v>
      </c>
      <c r="E50" s="28"/>
      <c r="F50" s="49"/>
      <c r="G50" s="40"/>
      <c r="H50" s="40"/>
      <c r="I50" s="45"/>
      <c r="J50" s="47"/>
      <c r="K50" s="47"/>
      <c r="L50" s="47"/>
      <c r="M50" s="27"/>
    </row>
    <row r="51" spans="1:13" ht="13.8" x14ac:dyDescent="0.3">
      <c r="A51" s="61" t="str">
        <f>'Stabilirea categoriilor'!H8</f>
        <v>Asigurare auto</v>
      </c>
      <c r="B51" s="64"/>
      <c r="C51" s="94">
        <f>SUMIF($H$13:$H$173,"="&amp;A51,$J$13:$J$173)-SUMIF($H$13:$H$173,"="&amp;A51,$K$13:$K$173)</f>
        <v>0</v>
      </c>
      <c r="D51" s="63">
        <f t="shared" si="3"/>
        <v>0</v>
      </c>
      <c r="E51" s="28"/>
      <c r="F51" s="49"/>
      <c r="G51" s="40"/>
      <c r="H51" s="40"/>
      <c r="I51" s="45"/>
      <c r="J51" s="47"/>
      <c r="K51" s="47"/>
      <c r="L51" s="47"/>
      <c r="M51" s="27"/>
    </row>
    <row r="52" spans="1:13" ht="13.8" x14ac:dyDescent="0.3">
      <c r="A52" s="61" t="str">
        <f>'Stabilirea categoriilor'!H9</f>
        <v>Abonament de autobuz</v>
      </c>
      <c r="B52" s="64"/>
      <c r="C52" s="94">
        <f>SUMIF($H$13:$H$173,"="&amp;A52,$J$13:$J$173)-SUMIF($H$13:$H$173,"="&amp;A52,$K$13:$K$173)</f>
        <v>0</v>
      </c>
      <c r="D52" s="63">
        <f t="shared" si="3"/>
        <v>0</v>
      </c>
      <c r="E52" s="28"/>
      <c r="F52" s="49"/>
      <c r="G52" s="40"/>
      <c r="H52" s="40"/>
      <c r="I52" s="45"/>
      <c r="J52" s="47"/>
      <c r="K52" s="47"/>
      <c r="L52" s="47"/>
      <c r="M52" s="27"/>
    </row>
    <row r="53" spans="1:13" ht="13.8" x14ac:dyDescent="0.3">
      <c r="A53" s="61" t="str">
        <f>'Stabilirea categoriilor'!H10</f>
        <v>Abonament de metrou</v>
      </c>
      <c r="B53" s="64"/>
      <c r="C53" s="94">
        <f>SUMIF($H$13:$H$173,"="&amp;A53,$J$13:$J$173)-SUMIF($H$13:$H$173,"="&amp;A53,$K$13:$K$173)</f>
        <v>0</v>
      </c>
      <c r="D53" s="63">
        <f t="shared" si="3"/>
        <v>0</v>
      </c>
      <c r="E53" s="28"/>
      <c r="F53" s="49"/>
      <c r="G53" s="40"/>
      <c r="H53" s="40"/>
      <c r="I53" s="45"/>
      <c r="J53" s="47"/>
      <c r="K53" s="47"/>
      <c r="L53" s="47"/>
      <c r="M53" s="27"/>
    </row>
    <row r="54" spans="1:13" ht="14.4" thickBot="1" x14ac:dyDescent="0.35">
      <c r="A54" s="61" t="str">
        <f>'Stabilirea categoriilor'!H11</f>
        <v>Benzină</v>
      </c>
      <c r="B54" s="64"/>
      <c r="C54" s="94">
        <f>SUMIF($H$13:$H$173,"="&amp;A54,$J$13:$J$173)-SUMIF($H$13:$H$173,"="&amp;A54,$K$13:$K$173)</f>
        <v>0</v>
      </c>
      <c r="D54" s="63">
        <f t="shared" si="3"/>
        <v>0</v>
      </c>
      <c r="E54" s="28"/>
      <c r="F54" s="49"/>
      <c r="G54" s="40"/>
      <c r="H54" s="40"/>
      <c r="I54" s="45"/>
      <c r="J54" s="47"/>
      <c r="K54" s="47"/>
      <c r="L54" s="47"/>
      <c r="M54" s="27"/>
    </row>
    <row r="55" spans="1:13" ht="14.4" thickTop="1" x14ac:dyDescent="0.3">
      <c r="A55" s="65" t="s">
        <v>42</v>
      </c>
      <c r="B55" s="66">
        <f>SUBTOTAL(109,$B$50:$B$54)</f>
        <v>0</v>
      </c>
      <c r="C55" s="67">
        <f>SUBTOTAL(109,$C$50:$C$54)</f>
        <v>0</v>
      </c>
      <c r="D55" s="68">
        <f>SUBTOTAL(109,$D$50:$D$54)</f>
        <v>0</v>
      </c>
      <c r="E55" s="28"/>
      <c r="F55" s="49"/>
      <c r="G55" s="40"/>
      <c r="H55" s="40"/>
      <c r="I55" s="45"/>
      <c r="J55" s="47"/>
      <c r="K55" s="47"/>
      <c r="L55" s="47"/>
      <c r="M55" s="27"/>
    </row>
    <row r="56" spans="1:13" ht="13.8" x14ac:dyDescent="0.3">
      <c r="A56" s="58" t="s">
        <v>0</v>
      </c>
      <c r="B56" s="59" t="s">
        <v>77</v>
      </c>
      <c r="C56" s="59" t="s">
        <v>51</v>
      </c>
      <c r="D56" s="60" t="s">
        <v>66</v>
      </c>
      <c r="E56" s="28"/>
      <c r="F56" s="49"/>
      <c r="G56" s="40"/>
      <c r="H56" s="40"/>
      <c r="I56" s="45"/>
      <c r="J56" s="47"/>
      <c r="K56" s="47"/>
      <c r="L56" s="47"/>
      <c r="M56" s="27"/>
    </row>
    <row r="57" spans="1:13" ht="13.8" x14ac:dyDescent="0.3">
      <c r="A57" s="61" t="str">
        <f>'Stabilirea categoriilor'!J7</f>
        <v>Cablu/Netflix</v>
      </c>
      <c r="B57" s="62"/>
      <c r="C57" s="94">
        <f t="shared" ref="C57:C62" si="5">SUMIF($H$13:$H$173,"="&amp;A57,$J$13:$J$173)-SUMIF($H$13:$H$173,"="&amp;A57,$K$13:$K$173)</f>
        <v>0</v>
      </c>
      <c r="D57" s="63">
        <f t="shared" si="3"/>
        <v>0</v>
      </c>
      <c r="E57" s="28"/>
      <c r="F57" s="49"/>
      <c r="G57" s="40"/>
      <c r="H57" s="40"/>
      <c r="I57" s="45"/>
      <c r="J57" s="47"/>
      <c r="K57" s="47"/>
      <c r="L57" s="47"/>
      <c r="M57" s="27"/>
    </row>
    <row r="58" spans="1:13" ht="13.8" x14ac:dyDescent="0.3">
      <c r="A58" s="61" t="str">
        <f>'Stabilirea categoriilor'!J8</f>
        <v>Cinema/Concerte/Club</v>
      </c>
      <c r="B58" s="64"/>
      <c r="C58" s="94">
        <f t="shared" si="5"/>
        <v>0</v>
      </c>
      <c r="D58" s="63">
        <f t="shared" si="3"/>
        <v>0</v>
      </c>
      <c r="E58" s="28"/>
      <c r="F58" s="49"/>
      <c r="G58" s="40"/>
      <c r="H58" s="40"/>
      <c r="I58" s="45"/>
      <c r="J58" s="47"/>
      <c r="K58" s="47"/>
      <c r="L58" s="47"/>
      <c r="M58" s="27"/>
    </row>
    <row r="59" spans="1:13" ht="13.8" x14ac:dyDescent="0.3">
      <c r="A59" s="61" t="str">
        <f>'Stabilirea categoriilor'!J9</f>
        <v>Evenimente</v>
      </c>
      <c r="B59" s="64"/>
      <c r="C59" s="94">
        <f t="shared" si="5"/>
        <v>0</v>
      </c>
      <c r="D59" s="63">
        <f t="shared" si="3"/>
        <v>0</v>
      </c>
      <c r="E59" s="28"/>
      <c r="F59" s="49"/>
      <c r="G59" s="40"/>
      <c r="H59" s="40"/>
      <c r="I59" s="45"/>
      <c r="J59" s="47"/>
      <c r="K59" s="47"/>
      <c r="L59" s="47"/>
      <c r="M59" s="27"/>
    </row>
    <row r="60" spans="1:13" ht="13.8" x14ac:dyDescent="0.3">
      <c r="A60" s="61" t="str">
        <f>'Stabilirea categoriilor'!J10</f>
        <v>Ieșiri cu prietenii</v>
      </c>
      <c r="B60" s="64"/>
      <c r="C60" s="94">
        <f t="shared" si="5"/>
        <v>0</v>
      </c>
      <c r="D60" s="63">
        <f>B60-C60</f>
        <v>0</v>
      </c>
      <c r="E60" s="28"/>
      <c r="F60" s="49"/>
      <c r="G60" s="40"/>
      <c r="H60" s="40"/>
      <c r="I60" s="45"/>
      <c r="J60" s="47"/>
      <c r="K60" s="47"/>
      <c r="L60" s="47"/>
      <c r="M60" s="27"/>
    </row>
    <row r="61" spans="1:13" ht="13.8" x14ac:dyDescent="0.3">
      <c r="A61" s="61" t="str">
        <f>'Stabilirea categoriilor'!J11</f>
        <v xml:space="preserve">Abonamente </v>
      </c>
      <c r="B61" s="64"/>
      <c r="C61" s="94">
        <f t="shared" si="5"/>
        <v>0</v>
      </c>
      <c r="D61" s="63">
        <f>B61-C61</f>
        <v>0</v>
      </c>
      <c r="E61" s="28"/>
      <c r="F61" s="49"/>
      <c r="G61" s="40"/>
      <c r="H61" s="40"/>
      <c r="I61" s="45"/>
      <c r="J61" s="47"/>
      <c r="K61" s="47"/>
      <c r="L61" s="47"/>
      <c r="M61" s="27"/>
    </row>
    <row r="62" spans="1:13" ht="14.4" thickBot="1" x14ac:dyDescent="0.35">
      <c r="A62" s="61" t="str">
        <f>'Stabilirea categoriilor'!J12</f>
        <v>Vacanță</v>
      </c>
      <c r="B62" s="64"/>
      <c r="C62" s="94">
        <f t="shared" si="5"/>
        <v>0</v>
      </c>
      <c r="D62" s="63">
        <f>B62-C62</f>
        <v>0</v>
      </c>
      <c r="E62" s="28"/>
      <c r="F62" s="49"/>
      <c r="G62" s="40"/>
      <c r="H62" s="40"/>
      <c r="I62" s="45"/>
      <c r="J62" s="47"/>
      <c r="K62" s="47"/>
      <c r="L62" s="47"/>
      <c r="M62" s="27"/>
    </row>
    <row r="63" spans="1:13" ht="14.4" thickTop="1" x14ac:dyDescent="0.3">
      <c r="A63" s="65" t="s">
        <v>42</v>
      </c>
      <c r="B63" s="66">
        <f>SUBTOTAL(109,$B$57:$B$62)</f>
        <v>0</v>
      </c>
      <c r="C63" s="67">
        <f>SUBTOTAL(109,$C$57:$C$62)</f>
        <v>0</v>
      </c>
      <c r="D63" s="68">
        <f>SUBTOTAL(109,$D$57:$D$62)</f>
        <v>0</v>
      </c>
      <c r="E63" s="28"/>
      <c r="F63" s="49"/>
      <c r="G63" s="40"/>
      <c r="H63" s="40"/>
      <c r="I63" s="45"/>
      <c r="J63" s="47"/>
      <c r="K63" s="47"/>
      <c r="L63" s="47"/>
      <c r="M63" s="27"/>
    </row>
    <row r="64" spans="1:13" ht="13.8" x14ac:dyDescent="0.3">
      <c r="A64" s="58" t="s">
        <v>109</v>
      </c>
      <c r="B64" s="59" t="s">
        <v>77</v>
      </c>
      <c r="C64" s="59" t="s">
        <v>51</v>
      </c>
      <c r="D64" s="60" t="s">
        <v>66</v>
      </c>
      <c r="E64" s="30"/>
      <c r="F64" s="49"/>
      <c r="G64" s="40"/>
      <c r="H64" s="40"/>
      <c r="I64" s="45"/>
      <c r="J64" s="47"/>
      <c r="K64" s="47"/>
      <c r="L64" s="47"/>
      <c r="M64" s="27"/>
    </row>
    <row r="65" spans="1:14" ht="13.8" x14ac:dyDescent="0.3">
      <c r="A65" s="61" t="str">
        <f>'Stabilirea categoriilor'!L7</f>
        <v>Mâncare în casă</v>
      </c>
      <c r="B65" s="62">
        <v>2500</v>
      </c>
      <c r="C65" s="94">
        <f>SUMIF($H$13:$H$173,"="&amp;A65,$J$13:$J$173)-SUMIF($H$13:$H$173,"="&amp;A65,$K$13:$K$173)</f>
        <v>1247</v>
      </c>
      <c r="D65" s="63">
        <f>B65-C65</f>
        <v>1253</v>
      </c>
      <c r="E65" s="30"/>
      <c r="F65" s="49"/>
      <c r="G65" s="40"/>
      <c r="H65" s="40"/>
      <c r="I65" s="45"/>
      <c r="J65" s="47"/>
      <c r="K65" s="47"/>
      <c r="L65" s="47"/>
      <c r="M65" s="27"/>
    </row>
    <row r="66" spans="1:14" x14ac:dyDescent="0.3">
      <c r="A66" s="61" t="str">
        <f>'Stabilirea categoriilor'!L8</f>
        <v>Mâncare comandată acasă sau la birou</v>
      </c>
      <c r="B66" s="64"/>
      <c r="C66" s="94">
        <f>SUMIF($H$13:$H$173,"="&amp;A66,$J$13:$J$173)-SUMIF($H$13:$H$173,"="&amp;A66,$K$13:$K$173)</f>
        <v>1370</v>
      </c>
      <c r="D66" s="63">
        <f>B66-C66</f>
        <v>-1370</v>
      </c>
      <c r="E66" s="30"/>
      <c r="F66" s="49"/>
      <c r="G66" s="40"/>
      <c r="H66" s="40"/>
      <c r="I66" s="45"/>
      <c r="J66" s="47"/>
      <c r="K66" s="47"/>
      <c r="L66" s="47"/>
      <c r="M66" s="24"/>
    </row>
    <row r="67" spans="1:14" ht="14.4" x14ac:dyDescent="0.35">
      <c r="A67" s="61" t="str">
        <f>'Stabilirea categoriilor'!L9</f>
        <v>y1</v>
      </c>
      <c r="B67" s="64"/>
      <c r="C67" s="94">
        <f>SUMIF($H$13:$H$173,"="&amp;A67,$J$13:$J$173)-SUMIF($H$13:$H$173,"="&amp;A67,$K$13:$K$173)</f>
        <v>0</v>
      </c>
      <c r="D67" s="63">
        <f t="shared" ref="D67:D100" si="6">B67-C67</f>
        <v>0</v>
      </c>
      <c r="E67" s="31"/>
      <c r="F67" s="49"/>
      <c r="G67" s="40"/>
      <c r="H67" s="40"/>
      <c r="I67" s="45"/>
      <c r="J67" s="47"/>
      <c r="K67" s="47"/>
      <c r="L67" s="47"/>
      <c r="M67" s="26"/>
      <c r="N67" s="26"/>
    </row>
    <row r="68" spans="1:14" ht="15" thickBot="1" x14ac:dyDescent="0.4">
      <c r="A68" s="61" t="str">
        <f>'Stabilirea categoriilor'!L10</f>
        <v>y2</v>
      </c>
      <c r="B68" s="64"/>
      <c r="C68" s="94">
        <f>SUMIF($H$13:$H$173,"="&amp;A68,$J$13:$J$173)-SUMIF($H$13:$H$173,"="&amp;A68,$K$13:$K$173)</f>
        <v>0</v>
      </c>
      <c r="D68" s="63">
        <f t="shared" si="6"/>
        <v>0</v>
      </c>
      <c r="E68" s="31"/>
      <c r="F68" s="49"/>
      <c r="G68" s="40"/>
      <c r="H68" s="40"/>
      <c r="I68" s="45"/>
      <c r="J68" s="47"/>
      <c r="K68" s="47"/>
      <c r="L68" s="47"/>
      <c r="M68" s="26"/>
      <c r="N68" s="26"/>
    </row>
    <row r="69" spans="1:14" ht="15" thickTop="1" x14ac:dyDescent="0.35">
      <c r="A69" s="65" t="s">
        <v>42</v>
      </c>
      <c r="B69" s="66">
        <f>SUBTOTAL(109,$B$65:$B$68)</f>
        <v>2500</v>
      </c>
      <c r="C69" s="67">
        <f>SUBTOTAL(109,$C$65:$C$68)</f>
        <v>2617</v>
      </c>
      <c r="D69" s="68">
        <f>SUBTOTAL(109,$D$65:$D$68)</f>
        <v>-117</v>
      </c>
      <c r="E69" s="31"/>
      <c r="F69" s="49"/>
      <c r="G69" s="40"/>
      <c r="H69" s="40"/>
      <c r="I69" s="45"/>
      <c r="J69" s="47"/>
      <c r="K69" s="47"/>
      <c r="L69" s="47"/>
      <c r="M69" s="26"/>
      <c r="N69" s="26"/>
    </row>
    <row r="70" spans="1:14" ht="14.4" x14ac:dyDescent="0.35">
      <c r="A70" s="58" t="s">
        <v>25</v>
      </c>
      <c r="B70" s="59" t="s">
        <v>77</v>
      </c>
      <c r="C70" s="59" t="s">
        <v>51</v>
      </c>
      <c r="D70" s="60" t="s">
        <v>66</v>
      </c>
      <c r="E70" s="31"/>
      <c r="F70" s="49"/>
      <c r="G70" s="40"/>
      <c r="H70" s="40"/>
      <c r="I70" s="45"/>
      <c r="J70" s="47"/>
      <c r="K70" s="47"/>
      <c r="L70" s="47"/>
      <c r="M70" s="26"/>
      <c r="N70" s="26"/>
    </row>
    <row r="71" spans="1:14" ht="14.4" x14ac:dyDescent="0.35">
      <c r="A71" s="61" t="str">
        <f>'Stabilirea categoriilor'!N7</f>
        <v>Overdraft</v>
      </c>
      <c r="B71" s="62"/>
      <c r="C71" s="94">
        <f t="shared" ref="C71:C79" si="7">SUMIF($H$13:$H$173,"="&amp;A71,$J$13:$J$173)-SUMIF($H$13:$H$173,"="&amp;A71,$K$13:$K$173)</f>
        <v>0</v>
      </c>
      <c r="D71" s="63">
        <f t="shared" si="6"/>
        <v>0</v>
      </c>
      <c r="E71" s="31"/>
      <c r="F71" s="49"/>
      <c r="G71" s="40"/>
      <c r="H71" s="40"/>
      <c r="I71" s="45"/>
      <c r="J71" s="47"/>
      <c r="K71" s="47"/>
      <c r="L71" s="47"/>
      <c r="M71" s="26"/>
      <c r="N71" s="26"/>
    </row>
    <row r="72" spans="1:14" ht="14.4" x14ac:dyDescent="0.35">
      <c r="A72" s="61" t="str">
        <f>'Stabilirea categoriilor'!N8</f>
        <v>Card de credit</v>
      </c>
      <c r="B72" s="64"/>
      <c r="C72" s="94">
        <f t="shared" si="7"/>
        <v>0</v>
      </c>
      <c r="D72" s="63">
        <f t="shared" si="6"/>
        <v>0</v>
      </c>
      <c r="E72" s="31"/>
      <c r="F72" s="49"/>
      <c r="G72" s="40"/>
      <c r="H72" s="40"/>
      <c r="I72" s="45"/>
      <c r="J72" s="47"/>
      <c r="K72" s="47"/>
      <c r="L72" s="47"/>
      <c r="M72" s="26"/>
      <c r="N72" s="26"/>
    </row>
    <row r="73" spans="1:14" ht="14.4" x14ac:dyDescent="0.35">
      <c r="A73" s="61" t="str">
        <f>'Stabilirea categoriilor'!N9</f>
        <v>Card de cumpărături</v>
      </c>
      <c r="B73" s="64"/>
      <c r="C73" s="94">
        <f t="shared" si="7"/>
        <v>0</v>
      </c>
      <c r="D73" s="63">
        <f t="shared" si="6"/>
        <v>0</v>
      </c>
      <c r="E73" s="31"/>
      <c r="F73" s="49"/>
      <c r="G73" s="40"/>
      <c r="H73" s="40"/>
      <c r="I73" s="45"/>
      <c r="J73" s="47"/>
      <c r="K73" s="47"/>
      <c r="L73" s="47"/>
      <c r="M73" s="26"/>
      <c r="N73" s="26"/>
    </row>
    <row r="74" spans="1:14" ht="14.4" x14ac:dyDescent="0.35">
      <c r="A74" s="61" t="str">
        <f>'Stabilirea categoriilor'!N10</f>
        <v>Credite de nevoi personale</v>
      </c>
      <c r="B74" s="64"/>
      <c r="C74" s="94">
        <f t="shared" si="7"/>
        <v>0</v>
      </c>
      <c r="D74" s="63">
        <f t="shared" si="6"/>
        <v>0</v>
      </c>
      <c r="E74" s="26"/>
      <c r="F74" s="49"/>
      <c r="G74" s="40"/>
      <c r="H74" s="40"/>
      <c r="I74" s="45"/>
      <c r="J74" s="47"/>
      <c r="K74" s="47"/>
      <c r="L74" s="47"/>
      <c r="M74" s="26"/>
      <c r="N74" s="26"/>
    </row>
    <row r="75" spans="1:14" ht="14.4" x14ac:dyDescent="0.35">
      <c r="A75" s="61" t="str">
        <f>'Stabilirea categoriilor'!N11</f>
        <v>Credit ipotecar</v>
      </c>
      <c r="B75" s="64"/>
      <c r="C75" s="94">
        <f t="shared" si="7"/>
        <v>0</v>
      </c>
      <c r="D75" s="63">
        <f t="shared" si="6"/>
        <v>0</v>
      </c>
      <c r="E75" s="26"/>
      <c r="F75" s="49"/>
      <c r="G75" s="40"/>
      <c r="H75" s="40"/>
      <c r="I75" s="45"/>
      <c r="J75" s="47"/>
      <c r="K75" s="47"/>
      <c r="L75" s="47"/>
      <c r="M75" s="26"/>
      <c r="N75" s="26"/>
    </row>
    <row r="76" spans="1:14" ht="14.4" x14ac:dyDescent="0.35">
      <c r="A76" s="61" t="str">
        <f>'Stabilirea categoriilor'!N12</f>
        <v>Credit CAR</v>
      </c>
      <c r="B76" s="64"/>
      <c r="C76" s="94">
        <f t="shared" si="7"/>
        <v>0</v>
      </c>
      <c r="D76" s="63">
        <f t="shared" si="6"/>
        <v>0</v>
      </c>
      <c r="E76" s="26"/>
      <c r="F76" s="49"/>
      <c r="G76" s="40"/>
      <c r="H76" s="40"/>
      <c r="I76" s="45"/>
      <c r="J76" s="47"/>
      <c r="K76" s="47"/>
      <c r="L76" s="47"/>
      <c r="M76" s="26"/>
      <c r="N76" s="26"/>
    </row>
    <row r="77" spans="1:14" ht="14.4" x14ac:dyDescent="0.35">
      <c r="A77" s="61" t="str">
        <f>'Stabilirea categoriilor'!N13</f>
        <v>Credit IFN</v>
      </c>
      <c r="B77" s="64"/>
      <c r="C77" s="94">
        <f t="shared" si="7"/>
        <v>0</v>
      </c>
      <c r="D77" s="63">
        <f t="shared" si="6"/>
        <v>0</v>
      </c>
      <c r="E77" s="26"/>
      <c r="F77" s="49"/>
      <c r="G77" s="40"/>
      <c r="H77" s="40"/>
      <c r="I77" s="45"/>
      <c r="J77" s="47"/>
      <c r="K77" s="47"/>
      <c r="L77" s="47"/>
      <c r="M77" s="26"/>
      <c r="N77" s="26"/>
    </row>
    <row r="78" spans="1:14" ht="14.4" x14ac:dyDescent="0.35">
      <c r="A78" s="61" t="str">
        <f>'Stabilirea categoriilor'!N14</f>
        <v>Datorii la prieteni</v>
      </c>
      <c r="B78" s="64"/>
      <c r="C78" s="94">
        <f t="shared" si="7"/>
        <v>0</v>
      </c>
      <c r="D78" s="63">
        <f t="shared" si="6"/>
        <v>0</v>
      </c>
      <c r="E78" s="26"/>
      <c r="F78" s="49"/>
      <c r="G78" s="40"/>
      <c r="H78" s="40"/>
      <c r="I78" s="45"/>
      <c r="J78" s="47"/>
      <c r="K78" s="47"/>
      <c r="L78" s="47"/>
      <c r="M78" s="26"/>
      <c r="N78" s="26"/>
    </row>
    <row r="79" spans="1:14" ht="15" thickBot="1" x14ac:dyDescent="0.4">
      <c r="A79" s="61" t="str">
        <f>'Stabilirea categoriilor'!N15</f>
        <v>Restanțe la întreținere</v>
      </c>
      <c r="B79" s="64"/>
      <c r="C79" s="94">
        <f t="shared" si="7"/>
        <v>0</v>
      </c>
      <c r="D79" s="63">
        <f t="shared" si="6"/>
        <v>0</v>
      </c>
      <c r="E79" s="26"/>
      <c r="F79" s="49"/>
      <c r="G79" s="40"/>
      <c r="H79" s="40"/>
      <c r="I79" s="45"/>
      <c r="J79" s="47"/>
      <c r="K79" s="47"/>
      <c r="L79" s="47"/>
      <c r="M79" s="26"/>
      <c r="N79" s="26"/>
    </row>
    <row r="80" spans="1:14" ht="15" thickTop="1" x14ac:dyDescent="0.35">
      <c r="A80" s="65" t="s">
        <v>42</v>
      </c>
      <c r="B80" s="66">
        <f>SUBTOTAL(109,$B$71:$B$79)</f>
        <v>0</v>
      </c>
      <c r="C80" s="67">
        <f>SUBTOTAL(109,$C$71:$C$79)</f>
        <v>0</v>
      </c>
      <c r="D80" s="68">
        <f>SUBTOTAL(109,$D$71:$D$79)</f>
        <v>0</v>
      </c>
      <c r="E80" s="26"/>
      <c r="F80" s="49"/>
      <c r="G80" s="40"/>
      <c r="H80" s="40"/>
      <c r="I80" s="45"/>
      <c r="J80" s="47"/>
      <c r="K80" s="47"/>
      <c r="L80" s="47"/>
      <c r="M80" s="26"/>
      <c r="N80" s="26"/>
    </row>
    <row r="81" spans="1:15" ht="14.4" x14ac:dyDescent="0.35">
      <c r="A81" s="58" t="s">
        <v>83</v>
      </c>
      <c r="B81" s="59" t="s">
        <v>77</v>
      </c>
      <c r="C81" s="59" t="s">
        <v>51</v>
      </c>
      <c r="D81" s="60" t="s">
        <v>66</v>
      </c>
      <c r="E81" s="26"/>
      <c r="F81" s="49"/>
      <c r="G81" s="40"/>
      <c r="H81" s="40"/>
      <c r="I81" s="45"/>
      <c r="J81" s="47"/>
      <c r="K81" s="47"/>
      <c r="L81" s="47"/>
      <c r="M81" s="26"/>
      <c r="N81" s="26"/>
    </row>
    <row r="82" spans="1:15" ht="14.4" x14ac:dyDescent="0.35">
      <c r="A82" s="61" t="str">
        <f>'Stabilirea categoriilor'!P7</f>
        <v>Cont de urgentă</v>
      </c>
      <c r="B82" s="62"/>
      <c r="C82" s="94">
        <f t="shared" ref="C82:C88" si="8">-SUMIFS($J$13:$J$347, $H$13:$H$347,"="&amp;A82,$I$13:$I$347, "="&amp;H9)+SUMIFS($K$13:$K$347, $H$13:$H$347,"="&amp;A82,$I$13:$I$347,"="&amp;$H$9)</f>
        <v>0</v>
      </c>
      <c r="D82" s="63">
        <f t="shared" si="6"/>
        <v>0</v>
      </c>
      <c r="E82" s="26"/>
      <c r="F82" s="49"/>
      <c r="G82" s="40"/>
      <c r="H82" s="40"/>
      <c r="I82" s="45"/>
      <c r="J82" s="47"/>
      <c r="K82" s="47"/>
      <c r="L82" s="47"/>
      <c r="M82" s="26"/>
      <c r="N82" s="26"/>
    </row>
    <row r="83" spans="1:15" ht="14.4" x14ac:dyDescent="0.35">
      <c r="A83" s="61" t="str">
        <f>'Stabilirea categoriilor'!P8</f>
        <v>Cont de rezervă</v>
      </c>
      <c r="B83" s="64"/>
      <c r="C83" s="94">
        <f t="shared" si="8"/>
        <v>0</v>
      </c>
      <c r="D83" s="63">
        <f t="shared" si="6"/>
        <v>0</v>
      </c>
      <c r="E83" s="26"/>
      <c r="F83" s="49"/>
      <c r="G83" s="40"/>
      <c r="H83" s="40"/>
      <c r="I83" s="45"/>
      <c r="J83" s="47"/>
      <c r="K83" s="47"/>
      <c r="L83" s="47"/>
      <c r="M83" s="26"/>
      <c r="N83" s="26"/>
      <c r="O83" s="26"/>
    </row>
    <row r="84" spans="1:15" ht="14.4" x14ac:dyDescent="0.35">
      <c r="A84" s="61" t="str">
        <f>'Stabilirea categoriilor'!P9</f>
        <v>Fond Mutual</v>
      </c>
      <c r="B84" s="64"/>
      <c r="C84" s="94">
        <f t="shared" si="8"/>
        <v>0</v>
      </c>
      <c r="D84" s="63">
        <f t="shared" si="6"/>
        <v>0</v>
      </c>
      <c r="E84" s="26"/>
      <c r="F84" s="49"/>
      <c r="G84" s="40"/>
      <c r="H84" s="40"/>
      <c r="I84" s="45"/>
      <c r="J84" s="47"/>
      <c r="K84" s="47"/>
      <c r="L84" s="47"/>
      <c r="M84" s="26"/>
      <c r="N84" s="26"/>
      <c r="O84" s="26"/>
    </row>
    <row r="85" spans="1:15" ht="14.4" x14ac:dyDescent="0.35">
      <c r="A85" s="61" t="str">
        <f>'Stabilirea categoriilor'!P10</f>
        <v>Cont de pensii</v>
      </c>
      <c r="B85" s="64"/>
      <c r="C85" s="94">
        <f t="shared" si="8"/>
        <v>0</v>
      </c>
      <c r="D85" s="63">
        <f>B85-C85</f>
        <v>0</v>
      </c>
      <c r="E85" s="26"/>
      <c r="F85" s="49"/>
      <c r="G85" s="40"/>
      <c r="H85" s="40"/>
      <c r="I85" s="45"/>
      <c r="J85" s="47"/>
      <c r="K85" s="47"/>
      <c r="L85" s="47"/>
      <c r="M85" s="26"/>
      <c r="N85" s="26"/>
      <c r="O85" s="26"/>
    </row>
    <row r="86" spans="1:15" ht="14.4" x14ac:dyDescent="0.35">
      <c r="A86" s="61" t="str">
        <f>'Stabilirea categoriilor'!P11</f>
        <v>Asigurare pensie privată</v>
      </c>
      <c r="B86" s="64"/>
      <c r="C86" s="94">
        <f t="shared" si="8"/>
        <v>0</v>
      </c>
      <c r="D86" s="63">
        <f>B86-C86</f>
        <v>0</v>
      </c>
      <c r="E86" s="26"/>
      <c r="F86" s="49"/>
      <c r="G86" s="40"/>
      <c r="H86" s="40"/>
      <c r="I86" s="45"/>
      <c r="J86" s="47"/>
      <c r="K86" s="47"/>
      <c r="L86" s="47"/>
      <c r="M86" s="26"/>
      <c r="N86" s="26"/>
      <c r="O86" s="26"/>
    </row>
    <row r="87" spans="1:15" ht="14.4" x14ac:dyDescent="0.35">
      <c r="A87" s="61" t="str">
        <f>'Stabilirea categoriilor'!P12</f>
        <v>Asigurare cu componentă de economisire</v>
      </c>
      <c r="B87" s="64"/>
      <c r="C87" s="94">
        <f t="shared" si="8"/>
        <v>0</v>
      </c>
      <c r="D87" s="63">
        <f>B87-C87</f>
        <v>0</v>
      </c>
      <c r="E87" s="26"/>
      <c r="F87" s="49"/>
      <c r="G87" s="40"/>
      <c r="H87" s="40"/>
      <c r="I87" s="45"/>
      <c r="J87" s="47"/>
      <c r="K87" s="47"/>
      <c r="L87" s="47"/>
      <c r="M87" s="26"/>
      <c r="N87" s="26"/>
      <c r="O87" s="26"/>
    </row>
    <row r="88" spans="1:15" ht="15" thickBot="1" x14ac:dyDescent="0.4">
      <c r="A88" s="61"/>
      <c r="B88" s="64"/>
      <c r="C88" s="94">
        <f t="shared" si="8"/>
        <v>0</v>
      </c>
      <c r="D88" s="63">
        <f t="shared" si="6"/>
        <v>0</v>
      </c>
      <c r="E88" s="26"/>
      <c r="F88" s="49"/>
      <c r="G88" s="40"/>
      <c r="H88" s="40"/>
      <c r="I88" s="45"/>
      <c r="J88" s="47"/>
      <c r="K88" s="47"/>
      <c r="L88" s="47"/>
      <c r="M88" s="26"/>
      <c r="N88" s="26"/>
      <c r="O88" s="26"/>
    </row>
    <row r="89" spans="1:15" ht="15" thickTop="1" x14ac:dyDescent="0.35">
      <c r="A89" s="65" t="s">
        <v>42</v>
      </c>
      <c r="B89" s="66">
        <f>SUBTOTAL(109,$B$82:$B$88)</f>
        <v>0</v>
      </c>
      <c r="C89" s="67">
        <f>SUBTOTAL(109,$C$82:$C$88)</f>
        <v>0</v>
      </c>
      <c r="D89" s="68">
        <f>SUBTOTAL(109,$D$82:$D$88)</f>
        <v>0</v>
      </c>
      <c r="E89" s="26"/>
      <c r="F89" s="49"/>
      <c r="G89" s="40"/>
      <c r="H89" s="40"/>
      <c r="I89" s="45"/>
      <c r="J89" s="47"/>
      <c r="K89" s="47"/>
      <c r="L89" s="47"/>
      <c r="M89" s="26"/>
      <c r="N89" s="26"/>
      <c r="O89" s="26"/>
    </row>
    <row r="90" spans="1:15" ht="14.4" x14ac:dyDescent="0.35">
      <c r="A90" s="58" t="s">
        <v>38</v>
      </c>
      <c r="B90" s="59" t="s">
        <v>77</v>
      </c>
      <c r="C90" s="59" t="s">
        <v>51</v>
      </c>
      <c r="D90" s="60" t="s">
        <v>66</v>
      </c>
      <c r="E90" s="26"/>
      <c r="F90" s="49"/>
      <c r="G90" s="40"/>
      <c r="H90" s="40"/>
      <c r="I90" s="45"/>
      <c r="J90" s="47"/>
      <c r="K90" s="47"/>
      <c r="L90" s="47"/>
      <c r="M90" s="26"/>
      <c r="N90" s="26"/>
      <c r="O90" s="26"/>
    </row>
    <row r="91" spans="1:15" ht="14.4" x14ac:dyDescent="0.35">
      <c r="A91" s="61" t="str">
        <f>'Stabilirea categoriilor'!R7</f>
        <v>Educație</v>
      </c>
      <c r="B91" s="62"/>
      <c r="C91" s="94">
        <f>SUMIF($H$13:$H$173,"="&amp;A91,$J$13:$J$173)-SUMIF($H$13:$H$173,"="&amp;A91,$K$13:$K$173)</f>
        <v>0</v>
      </c>
      <c r="D91" s="63">
        <f t="shared" si="6"/>
        <v>0</v>
      </c>
      <c r="E91" s="26"/>
      <c r="F91" s="49"/>
      <c r="G91" s="40"/>
      <c r="H91" s="40"/>
      <c r="I91" s="45"/>
      <c r="J91" s="47"/>
      <c r="K91" s="47"/>
      <c r="L91" s="47"/>
      <c r="M91" s="26"/>
      <c r="N91" s="26"/>
      <c r="O91" s="26"/>
    </row>
    <row r="92" spans="1:15" ht="14.4" x14ac:dyDescent="0.35">
      <c r="A92" s="61" t="str">
        <f>'Stabilirea categoriilor'!R8</f>
        <v>Haine</v>
      </c>
      <c r="B92" s="64"/>
      <c r="C92" s="94">
        <f>SUMIF($H$13:$H$173,"="&amp;A92,$J$13:$J$173)-SUMIF($H$13:$H$173,"="&amp;A92,$K$13:$K$173)</f>
        <v>0</v>
      </c>
      <c r="D92" s="63">
        <f t="shared" si="6"/>
        <v>0</v>
      </c>
      <c r="E92" s="26"/>
      <c r="F92" s="49"/>
      <c r="G92" s="40"/>
      <c r="H92" s="40"/>
      <c r="I92" s="45"/>
      <c r="J92" s="47"/>
      <c r="K92" s="47"/>
      <c r="L92" s="47"/>
      <c r="M92" s="26"/>
      <c r="N92" s="26"/>
      <c r="O92" s="26"/>
    </row>
    <row r="93" spans="1:15" ht="14.4" x14ac:dyDescent="0.35">
      <c r="A93" s="61" t="str">
        <f>'Stabilirea categoriilor'!R9</f>
        <v>zz1</v>
      </c>
      <c r="B93" s="64"/>
      <c r="C93" s="94">
        <f>SUMIF($H$13:$H$173,"="&amp;A93,$J$13:$J$173)-SUMIF($H$13:$H$173,"="&amp;A93,$K$13:$K$173)</f>
        <v>0</v>
      </c>
      <c r="D93" s="63">
        <f t="shared" si="6"/>
        <v>0</v>
      </c>
      <c r="E93" s="26"/>
      <c r="F93" s="49"/>
      <c r="G93" s="40"/>
      <c r="H93" s="40"/>
      <c r="I93" s="45"/>
      <c r="J93" s="47"/>
      <c r="K93" s="47"/>
      <c r="L93" s="47"/>
      <c r="M93" s="26"/>
      <c r="N93" s="26"/>
      <c r="O93" s="26"/>
    </row>
    <row r="94" spans="1:15" ht="15" thickBot="1" x14ac:dyDescent="0.4">
      <c r="A94" s="61" t="str">
        <f>'Stabilirea categoriilor'!R10</f>
        <v>zz2</v>
      </c>
      <c r="B94" s="64"/>
      <c r="C94" s="94">
        <f>SUMIF($H$13:$H$173,"="&amp;A94,$J$13:$J$173)-SUMIF($H$13:$H$173,"="&amp;A94,$K$13:$K$173)</f>
        <v>0</v>
      </c>
      <c r="D94" s="63">
        <f t="shared" si="6"/>
        <v>0</v>
      </c>
      <c r="E94" s="26"/>
      <c r="F94" s="49"/>
      <c r="G94" s="40"/>
      <c r="H94" s="40"/>
      <c r="I94" s="45"/>
      <c r="J94" s="47"/>
      <c r="K94" s="47"/>
      <c r="L94" s="47"/>
      <c r="M94" s="26"/>
      <c r="N94" s="26"/>
      <c r="O94" s="26"/>
    </row>
    <row r="95" spans="1:15" ht="15" thickTop="1" x14ac:dyDescent="0.35">
      <c r="A95" s="65" t="s">
        <v>42</v>
      </c>
      <c r="B95" s="66">
        <f>SUBTOTAL(109,$B$91:$B$94)</f>
        <v>0</v>
      </c>
      <c r="C95" s="67">
        <f>SUBTOTAL(109,$C$91:$C$94)</f>
        <v>0</v>
      </c>
      <c r="D95" s="68">
        <f>SUBTOTAL(109,$D$91:$D$94)</f>
        <v>0</v>
      </c>
      <c r="E95" s="26"/>
      <c r="F95" s="49"/>
      <c r="G95" s="40"/>
      <c r="H95" s="40"/>
      <c r="I95" s="45"/>
      <c r="J95" s="47"/>
      <c r="K95" s="47"/>
      <c r="L95" s="47"/>
      <c r="M95" s="26"/>
      <c r="N95" s="26"/>
      <c r="O95" s="26"/>
    </row>
    <row r="96" spans="1:15" ht="14.4" x14ac:dyDescent="0.35">
      <c r="A96" s="58" t="s">
        <v>39</v>
      </c>
      <c r="B96" s="59" t="s">
        <v>77</v>
      </c>
      <c r="C96" s="59" t="s">
        <v>51</v>
      </c>
      <c r="D96" s="60" t="s">
        <v>66</v>
      </c>
      <c r="E96" s="26"/>
      <c r="F96" s="49"/>
      <c r="G96" s="40"/>
      <c r="H96" s="40"/>
      <c r="I96" s="45"/>
      <c r="J96" s="47"/>
      <c r="K96" s="47"/>
      <c r="L96" s="47"/>
      <c r="M96" s="26"/>
      <c r="N96" s="26"/>
      <c r="O96" s="26"/>
    </row>
    <row r="97" spans="1:15" ht="14.4" x14ac:dyDescent="0.35">
      <c r="A97" s="61" t="str">
        <f>'Stabilirea categoriilor'!V7</f>
        <v>Veterinar</v>
      </c>
      <c r="B97" s="62"/>
      <c r="C97" s="94">
        <f>SUMIF($H$13:$H$173,"="&amp;A97,$J$13:$J$173)-SUMIF($H$13:$H$173,"="&amp;A97,$K$13:$K$173)</f>
        <v>0</v>
      </c>
      <c r="D97" s="63">
        <f t="shared" si="6"/>
        <v>0</v>
      </c>
      <c r="E97" s="26"/>
      <c r="F97" s="49"/>
      <c r="G97" s="40"/>
      <c r="H97" s="40"/>
      <c r="I97" s="45"/>
      <c r="J97" s="47"/>
      <c r="K97" s="47"/>
      <c r="L97" s="47"/>
      <c r="M97" s="26"/>
      <c r="N97" s="26"/>
      <c r="O97" s="26"/>
    </row>
    <row r="98" spans="1:15" ht="14.4" x14ac:dyDescent="0.35">
      <c r="A98" s="61" t="str">
        <f>'Stabilirea categoriilor'!V8</f>
        <v>Mâncare</v>
      </c>
      <c r="B98" s="64"/>
      <c r="C98" s="94">
        <f>SUMIF($H$13:$H$173,"="&amp;A98,$J$13:$J$173)-SUMIF($H$13:$H$173,"="&amp;A98,$K$13:$K$173)</f>
        <v>0</v>
      </c>
      <c r="D98" s="63">
        <f t="shared" si="6"/>
        <v>0</v>
      </c>
      <c r="E98" s="26"/>
      <c r="F98" s="49"/>
      <c r="G98" s="40"/>
      <c r="H98" s="40"/>
      <c r="I98" s="45"/>
      <c r="J98" s="47"/>
      <c r="K98" s="47"/>
      <c r="L98" s="47"/>
      <c r="M98" s="26"/>
      <c r="N98" s="26"/>
      <c r="O98" s="26"/>
    </row>
    <row r="99" spans="1:15" ht="14.4" x14ac:dyDescent="0.35">
      <c r="A99" s="61" t="str">
        <f>'Stabilirea categoriilor'!V9</f>
        <v>Deparazitare</v>
      </c>
      <c r="B99" s="64"/>
      <c r="C99" s="94">
        <f>SUMIF($H$13:$H$173,"="&amp;A99,$J$13:$J$173)-SUMIF($H$13:$H$173,"="&amp;A99,$K$13:$K$173)</f>
        <v>0</v>
      </c>
      <c r="D99" s="63">
        <f t="shared" si="6"/>
        <v>0</v>
      </c>
      <c r="E99" s="26"/>
      <c r="F99" s="49"/>
      <c r="G99" s="40"/>
      <c r="H99" s="40"/>
      <c r="I99" s="45"/>
      <c r="J99" s="47"/>
      <c r="K99" s="47"/>
      <c r="L99" s="47"/>
      <c r="M99" s="26"/>
      <c r="N99" s="26"/>
      <c r="O99" s="26"/>
    </row>
    <row r="100" spans="1:15" ht="15" thickBot="1" x14ac:dyDescent="0.4">
      <c r="A100" s="61" t="str">
        <f>'Stabilirea categoriilor'!V10</f>
        <v>@</v>
      </c>
      <c r="B100" s="64"/>
      <c r="C100" s="94">
        <f>SUMIF($H$13:$H$173,"="&amp;A100,$J$13:$J$173)-SUMIF($H$13:$H$173,"="&amp;A100,$K$13:$K$173)</f>
        <v>0</v>
      </c>
      <c r="D100" s="63">
        <f t="shared" si="6"/>
        <v>0</v>
      </c>
      <c r="E100" s="26"/>
      <c r="F100" s="49"/>
      <c r="G100" s="40"/>
      <c r="H100" s="40"/>
      <c r="I100" s="45"/>
      <c r="J100" s="47"/>
      <c r="K100" s="47"/>
      <c r="L100" s="47"/>
      <c r="M100" s="26"/>
      <c r="N100" s="26"/>
      <c r="O100" s="26"/>
    </row>
    <row r="101" spans="1:15" ht="15" thickTop="1" x14ac:dyDescent="0.35">
      <c r="A101" s="65" t="s">
        <v>42</v>
      </c>
      <c r="B101" s="66">
        <f>SUBTOTAL(109,$B$97:$B$100)</f>
        <v>0</v>
      </c>
      <c r="C101" s="67">
        <f>SUBTOTAL(109,$C$97:$C$100)</f>
        <v>0</v>
      </c>
      <c r="D101" s="68">
        <f>SUBTOTAL(109,$D$97:$D$100)</f>
        <v>0</v>
      </c>
      <c r="E101" s="26"/>
      <c r="F101" s="49"/>
      <c r="G101" s="40"/>
      <c r="H101" s="40"/>
      <c r="I101" s="45"/>
      <c r="J101" s="47"/>
      <c r="K101" s="47"/>
      <c r="L101" s="47"/>
      <c r="M101" s="26"/>
      <c r="N101" s="26"/>
      <c r="O101" s="26"/>
    </row>
    <row r="102" spans="1:15" ht="14.4" x14ac:dyDescent="0.35">
      <c r="A102" s="58" t="s">
        <v>132</v>
      </c>
      <c r="B102" s="59" t="s">
        <v>77</v>
      </c>
      <c r="C102" s="59" t="s">
        <v>51</v>
      </c>
      <c r="D102" s="60" t="s">
        <v>66</v>
      </c>
      <c r="E102" s="26"/>
      <c r="F102" s="49"/>
      <c r="G102" s="40"/>
      <c r="H102" s="40"/>
      <c r="I102" s="45"/>
      <c r="J102" s="47"/>
      <c r="K102" s="47"/>
      <c r="L102" s="47"/>
      <c r="M102" s="26"/>
      <c r="N102" s="26"/>
      <c r="O102" s="26"/>
    </row>
    <row r="103" spans="1:15" ht="14.4" x14ac:dyDescent="0.35">
      <c r="A103" s="61" t="s">
        <v>130</v>
      </c>
      <c r="B103" s="62"/>
      <c r="C103" s="94">
        <f>SUMIF($H$13:$H$173,"="&amp;A103,$J$13:$J$173)-SUMIF($H$13:$H$173,"="&amp;A103,$K$13:$K$173)</f>
        <v>0</v>
      </c>
      <c r="D103" s="63"/>
      <c r="E103" s="26"/>
      <c r="F103" s="49"/>
      <c r="G103" s="40"/>
      <c r="H103" s="40"/>
      <c r="I103" s="45"/>
      <c r="J103" s="47"/>
      <c r="K103" s="47"/>
      <c r="L103" s="47"/>
      <c r="M103" s="26"/>
      <c r="N103" s="26"/>
      <c r="O103" s="26"/>
    </row>
    <row r="104" spans="1:15" ht="14.4" x14ac:dyDescent="0.35">
      <c r="A104" s="61"/>
      <c r="B104" s="64"/>
      <c r="C104" s="94">
        <f>SUMIF($H$13:$H$173,"="&amp;A104,$J$13:$J$173)-SUMIF($H$13:$H$173,"="&amp;A104,$K$13:$K$173)</f>
        <v>0</v>
      </c>
      <c r="D104" s="63"/>
      <c r="E104" s="26"/>
      <c r="F104" s="49"/>
      <c r="G104" s="40"/>
      <c r="H104" s="40"/>
      <c r="I104" s="45"/>
      <c r="J104" s="47"/>
      <c r="K104" s="47"/>
      <c r="L104" s="47"/>
      <c r="M104" s="26"/>
      <c r="N104" s="26"/>
      <c r="O104" s="26"/>
    </row>
    <row r="105" spans="1:15" ht="14.4" x14ac:dyDescent="0.35">
      <c r="A105" s="61"/>
      <c r="B105" s="64"/>
      <c r="C105" s="94">
        <f>SUMIF($H$13:$H$173,"="&amp;A105,$J$13:$J$173)-SUMIF($H$13:$H$173,"="&amp;A105,$K$13:$K$173)</f>
        <v>0</v>
      </c>
      <c r="D105" s="63"/>
      <c r="E105" s="26"/>
      <c r="F105" s="49"/>
      <c r="G105" s="40"/>
      <c r="H105" s="40"/>
      <c r="I105" s="45"/>
      <c r="J105" s="47"/>
      <c r="K105" s="47"/>
      <c r="L105" s="47"/>
      <c r="M105" s="26"/>
      <c r="N105" s="26"/>
      <c r="O105" s="26"/>
    </row>
    <row r="106" spans="1:15" ht="15" thickBot="1" x14ac:dyDescent="0.4">
      <c r="A106" s="61"/>
      <c r="B106" s="64"/>
      <c r="C106" s="94">
        <f>SUMIF($H$13:$H$173,"="&amp;A106,$J$13:$J$173)-SUMIF($H$13:$H$173,"="&amp;A106,$K$13:$K$173)</f>
        <v>0</v>
      </c>
      <c r="D106" s="63"/>
      <c r="E106" s="26"/>
      <c r="F106" s="49"/>
      <c r="G106" s="40"/>
      <c r="H106" s="40"/>
      <c r="I106" s="45"/>
      <c r="J106" s="47"/>
      <c r="K106" s="47"/>
      <c r="L106" s="47"/>
      <c r="M106" s="26"/>
      <c r="N106" s="26"/>
      <c r="O106" s="26"/>
    </row>
    <row r="107" spans="1:15" ht="15" thickTop="1" x14ac:dyDescent="0.35">
      <c r="A107" s="65" t="s">
        <v>42</v>
      </c>
      <c r="B107" s="66">
        <f>SUBTOTAL(109,$B$97:$B$100)</f>
        <v>0</v>
      </c>
      <c r="C107" s="67">
        <f>SUBTOTAL(109,$C$97:$C$100)</f>
        <v>0</v>
      </c>
      <c r="D107" s="68">
        <f>SUBTOTAL(109,$D$97:$D$100)</f>
        <v>0</v>
      </c>
      <c r="E107" s="26"/>
      <c r="F107" s="49"/>
      <c r="G107" s="40"/>
      <c r="H107" s="40"/>
      <c r="I107" s="45"/>
      <c r="J107" s="47"/>
      <c r="K107" s="47"/>
      <c r="L107" s="47"/>
      <c r="M107" s="26"/>
      <c r="N107" s="26"/>
      <c r="O107" s="26"/>
    </row>
    <row r="108" spans="1:15" ht="14.4" x14ac:dyDescent="0.35">
      <c r="A108" s="26"/>
      <c r="B108" s="26"/>
      <c r="C108" s="26"/>
      <c r="D108" s="26"/>
      <c r="E108" s="26"/>
      <c r="F108" s="49"/>
      <c r="G108" s="40"/>
      <c r="H108" s="40"/>
      <c r="I108" s="45"/>
      <c r="J108" s="47"/>
      <c r="K108" s="47"/>
      <c r="L108" s="47"/>
      <c r="M108" s="26"/>
      <c r="N108" s="26"/>
      <c r="O108" s="26"/>
    </row>
    <row r="109" spans="1:15" ht="14.4" x14ac:dyDescent="0.35">
      <c r="A109" s="26"/>
      <c r="B109" s="26"/>
      <c r="C109" s="26"/>
      <c r="D109" s="26"/>
      <c r="E109" s="26"/>
      <c r="F109" s="49"/>
      <c r="G109" s="40"/>
      <c r="H109" s="40"/>
      <c r="I109" s="45"/>
      <c r="J109" s="47"/>
      <c r="K109" s="47"/>
      <c r="L109" s="47"/>
      <c r="M109" s="26"/>
      <c r="N109" s="26"/>
      <c r="O109" s="26"/>
    </row>
    <row r="110" spans="1:15" ht="14.4" x14ac:dyDescent="0.35">
      <c r="A110" s="26"/>
      <c r="B110" s="26"/>
      <c r="C110" s="26"/>
      <c r="D110" s="26"/>
      <c r="E110" s="26"/>
      <c r="F110" s="49"/>
      <c r="G110" s="40"/>
      <c r="H110" s="40"/>
      <c r="I110" s="45"/>
      <c r="J110" s="47"/>
      <c r="K110" s="47"/>
      <c r="L110" s="47"/>
      <c r="M110" s="26"/>
      <c r="N110" s="26"/>
      <c r="O110" s="26"/>
    </row>
    <row r="111" spans="1:15" ht="14.4" x14ac:dyDescent="0.35">
      <c r="A111" s="26"/>
      <c r="B111" s="26"/>
      <c r="C111" s="26"/>
      <c r="D111" s="26"/>
      <c r="E111" s="26"/>
      <c r="F111" s="49"/>
      <c r="G111" s="40"/>
      <c r="H111" s="40"/>
      <c r="I111" s="45"/>
      <c r="J111" s="47"/>
      <c r="K111" s="47"/>
      <c r="L111" s="47"/>
      <c r="M111" s="26"/>
      <c r="N111" s="26"/>
      <c r="O111" s="26"/>
    </row>
    <row r="112" spans="1:15" ht="14.4" x14ac:dyDescent="0.35">
      <c r="A112" s="26"/>
      <c r="B112" s="26"/>
      <c r="C112" s="26"/>
      <c r="D112" s="26"/>
      <c r="E112" s="26"/>
      <c r="F112" s="49"/>
      <c r="G112" s="40"/>
      <c r="H112" s="40"/>
      <c r="I112" s="45"/>
      <c r="J112" s="47"/>
      <c r="K112" s="47"/>
      <c r="L112" s="47"/>
      <c r="M112" s="26"/>
      <c r="N112" s="26"/>
      <c r="O112" s="26"/>
    </row>
    <row r="113" spans="1:15" ht="14.4" x14ac:dyDescent="0.35">
      <c r="A113" s="26"/>
      <c r="B113" s="26"/>
      <c r="C113" s="26"/>
      <c r="D113" s="26"/>
      <c r="E113" s="26"/>
      <c r="F113" s="49"/>
      <c r="G113" s="40"/>
      <c r="H113" s="40"/>
      <c r="I113" s="45"/>
      <c r="J113" s="47"/>
      <c r="K113" s="47"/>
      <c r="L113" s="47"/>
      <c r="M113" s="26"/>
      <c r="N113" s="26"/>
      <c r="O113" s="26"/>
    </row>
    <row r="114" spans="1:15" ht="14.4" x14ac:dyDescent="0.35">
      <c r="A114" s="26"/>
      <c r="B114" s="26"/>
      <c r="C114" s="26"/>
      <c r="D114" s="26"/>
      <c r="E114" s="31"/>
      <c r="F114" s="49"/>
      <c r="G114" s="40"/>
      <c r="H114" s="40"/>
      <c r="I114" s="45"/>
      <c r="J114" s="47"/>
      <c r="K114" s="47"/>
      <c r="L114" s="47"/>
      <c r="M114" s="26"/>
      <c r="N114" s="26"/>
      <c r="O114" s="26"/>
    </row>
    <row r="115" spans="1:15" ht="14.4" x14ac:dyDescent="0.35">
      <c r="A115" s="26"/>
      <c r="B115" s="26"/>
      <c r="C115" s="26"/>
      <c r="D115" s="26"/>
      <c r="E115" s="31"/>
      <c r="F115" s="49"/>
      <c r="G115" s="40"/>
      <c r="H115" s="40"/>
      <c r="I115" s="45"/>
      <c r="J115" s="47"/>
      <c r="K115" s="47"/>
      <c r="L115" s="47"/>
      <c r="M115" s="26"/>
      <c r="N115" s="26"/>
      <c r="O115" s="26"/>
    </row>
    <row r="116" spans="1:15" ht="14.4" x14ac:dyDescent="0.35">
      <c r="A116" s="26"/>
      <c r="B116" s="26"/>
      <c r="C116" s="26"/>
      <c r="D116" s="26"/>
      <c r="E116" s="31"/>
      <c r="F116" s="49"/>
      <c r="G116" s="40"/>
      <c r="H116" s="40"/>
      <c r="I116" s="45"/>
      <c r="J116" s="47"/>
      <c r="K116" s="47"/>
      <c r="L116" s="47"/>
      <c r="M116" s="26"/>
      <c r="N116" s="26"/>
      <c r="O116" s="26"/>
    </row>
    <row r="117" spans="1:15" ht="14.4" x14ac:dyDescent="0.35">
      <c r="A117" s="26"/>
      <c r="B117" s="26"/>
      <c r="C117" s="26"/>
      <c r="D117" s="26"/>
      <c r="E117" s="31"/>
      <c r="F117" s="49"/>
      <c r="G117" s="40"/>
      <c r="H117" s="40"/>
      <c r="I117" s="45"/>
      <c r="J117" s="47"/>
      <c r="K117" s="47"/>
      <c r="L117" s="47"/>
      <c r="M117" s="26"/>
      <c r="N117" s="26"/>
      <c r="O117" s="26"/>
    </row>
    <row r="118" spans="1:15" ht="14.4" x14ac:dyDescent="0.35">
      <c r="A118" s="26"/>
      <c r="B118" s="26"/>
      <c r="C118" s="26"/>
      <c r="D118" s="26"/>
      <c r="E118" s="31"/>
      <c r="F118" s="49"/>
      <c r="G118" s="40"/>
      <c r="H118" s="40"/>
      <c r="I118" s="45"/>
      <c r="J118" s="47"/>
      <c r="K118" s="47"/>
      <c r="L118" s="47"/>
      <c r="M118" s="26"/>
      <c r="N118" s="26"/>
      <c r="O118" s="26"/>
    </row>
    <row r="119" spans="1:15" ht="14.4" x14ac:dyDescent="0.35">
      <c r="A119" s="26"/>
      <c r="B119" s="26"/>
      <c r="C119" s="26"/>
      <c r="D119" s="26"/>
      <c r="E119" s="31"/>
      <c r="F119" s="49"/>
      <c r="G119" s="40"/>
      <c r="H119" s="40"/>
      <c r="I119" s="45"/>
      <c r="J119" s="47"/>
      <c r="K119" s="47"/>
      <c r="L119" s="47"/>
      <c r="M119" s="26"/>
      <c r="N119" s="26"/>
      <c r="O119" s="26"/>
    </row>
    <row r="120" spans="1:15" ht="14.4" x14ac:dyDescent="0.35">
      <c r="A120" s="26"/>
      <c r="B120" s="26"/>
      <c r="C120" s="26"/>
      <c r="D120" s="26"/>
      <c r="E120" s="31"/>
      <c r="F120" s="49"/>
      <c r="G120" s="40"/>
      <c r="H120" s="40"/>
      <c r="I120" s="45"/>
      <c r="J120" s="47"/>
      <c r="K120" s="47"/>
      <c r="L120" s="47"/>
      <c r="M120" s="26"/>
      <c r="N120" s="26"/>
      <c r="O120" s="26"/>
    </row>
    <row r="121" spans="1:15" ht="14.4" x14ac:dyDescent="0.35">
      <c r="A121" s="26"/>
      <c r="B121" s="26"/>
      <c r="C121" s="26"/>
      <c r="D121" s="26"/>
      <c r="E121" s="26"/>
      <c r="F121" s="49"/>
      <c r="G121" s="40"/>
      <c r="H121" s="40"/>
      <c r="I121" s="45"/>
      <c r="J121" s="47"/>
      <c r="K121" s="47"/>
      <c r="L121" s="47"/>
      <c r="M121" s="26"/>
      <c r="N121" s="26"/>
      <c r="O121" s="26"/>
    </row>
    <row r="122" spans="1:15" ht="14.4" x14ac:dyDescent="0.35">
      <c r="A122" s="26"/>
      <c r="B122" s="26"/>
      <c r="C122" s="26"/>
      <c r="D122" s="26"/>
      <c r="E122" s="26"/>
      <c r="F122" s="49"/>
      <c r="G122" s="40"/>
      <c r="H122" s="40"/>
      <c r="I122" s="45"/>
      <c r="J122" s="47"/>
      <c r="K122" s="47"/>
      <c r="L122" s="47"/>
      <c r="M122" s="26"/>
      <c r="N122" s="26"/>
      <c r="O122" s="26"/>
    </row>
    <row r="123" spans="1:15" ht="14.4" x14ac:dyDescent="0.35">
      <c r="A123" s="26"/>
      <c r="B123" s="26"/>
      <c r="C123" s="26"/>
      <c r="D123" s="26"/>
      <c r="E123" s="31"/>
      <c r="F123" s="49"/>
      <c r="G123" s="40"/>
      <c r="H123" s="40"/>
      <c r="I123" s="45"/>
      <c r="J123" s="47"/>
      <c r="K123" s="47"/>
      <c r="L123" s="47"/>
      <c r="M123" s="26"/>
      <c r="N123" s="26"/>
      <c r="O123" s="26"/>
    </row>
    <row r="124" spans="1:15" ht="14.4" x14ac:dyDescent="0.35">
      <c r="A124" s="26"/>
      <c r="B124" s="26"/>
      <c r="C124" s="26"/>
      <c r="D124" s="26"/>
      <c r="E124" s="31"/>
      <c r="F124" s="49"/>
      <c r="G124" s="40"/>
      <c r="H124" s="40"/>
      <c r="I124" s="45"/>
      <c r="J124" s="47"/>
      <c r="K124" s="47"/>
      <c r="L124" s="47"/>
      <c r="M124" s="26"/>
      <c r="N124" s="26"/>
      <c r="O124" s="26"/>
    </row>
    <row r="125" spans="1:15" ht="14.4" x14ac:dyDescent="0.35">
      <c r="A125" s="26"/>
      <c r="B125" s="26"/>
      <c r="C125" s="26"/>
      <c r="D125" s="26"/>
      <c r="E125" s="31"/>
      <c r="F125" s="49"/>
      <c r="G125" s="40"/>
      <c r="H125" s="40"/>
      <c r="I125" s="45"/>
      <c r="J125" s="47"/>
      <c r="K125" s="47"/>
      <c r="L125" s="47"/>
      <c r="M125" s="26"/>
      <c r="N125" s="26"/>
      <c r="O125" s="26"/>
    </row>
    <row r="126" spans="1:15" ht="14.4" x14ac:dyDescent="0.35">
      <c r="A126" s="26"/>
      <c r="B126" s="26"/>
      <c r="C126" s="26"/>
      <c r="D126" s="26"/>
      <c r="E126" s="31"/>
      <c r="F126" s="49"/>
      <c r="G126" s="40"/>
      <c r="H126" s="40"/>
      <c r="I126" s="45"/>
      <c r="J126" s="47"/>
      <c r="K126" s="47"/>
      <c r="L126" s="47"/>
      <c r="M126" s="26"/>
      <c r="N126" s="26"/>
      <c r="O126" s="26"/>
    </row>
    <row r="127" spans="1:15" ht="14.4" x14ac:dyDescent="0.35">
      <c r="A127" s="26"/>
      <c r="B127" s="26"/>
      <c r="C127" s="26"/>
      <c r="D127" s="26"/>
      <c r="E127" s="31"/>
      <c r="F127" s="49"/>
      <c r="G127" s="40"/>
      <c r="H127" s="40"/>
      <c r="I127" s="45"/>
      <c r="J127" s="47"/>
      <c r="K127" s="47"/>
      <c r="L127" s="47"/>
      <c r="M127" s="26"/>
      <c r="N127" s="26"/>
      <c r="O127" s="26"/>
    </row>
    <row r="128" spans="1:15" ht="14.4" x14ac:dyDescent="0.35">
      <c r="A128" s="26"/>
      <c r="B128" s="26"/>
      <c r="C128" s="26"/>
      <c r="D128" s="26"/>
      <c r="E128" s="31"/>
      <c r="F128" s="49"/>
      <c r="G128" s="40"/>
      <c r="H128" s="40"/>
      <c r="I128" s="45"/>
      <c r="J128" s="47"/>
      <c r="K128" s="47"/>
      <c r="L128" s="47"/>
      <c r="M128" s="26"/>
      <c r="N128" s="26"/>
      <c r="O128" s="26"/>
    </row>
    <row r="129" spans="1:15" ht="14.4" x14ac:dyDescent="0.35">
      <c r="A129" s="26"/>
      <c r="B129" s="26"/>
      <c r="C129" s="26"/>
      <c r="D129" s="26"/>
      <c r="E129" s="31"/>
      <c r="F129" s="49"/>
      <c r="G129" s="40"/>
      <c r="H129" s="40"/>
      <c r="I129" s="45"/>
      <c r="J129" s="47"/>
      <c r="K129" s="47"/>
      <c r="L129" s="47"/>
      <c r="M129" s="26"/>
      <c r="N129" s="26"/>
      <c r="O129" s="26"/>
    </row>
    <row r="130" spans="1:15" ht="14.4" x14ac:dyDescent="0.35">
      <c r="A130" s="26"/>
      <c r="B130" s="26"/>
      <c r="C130" s="26"/>
      <c r="D130" s="26"/>
      <c r="E130" s="26"/>
      <c r="F130" s="49"/>
      <c r="G130" s="40"/>
      <c r="H130" s="40"/>
      <c r="I130" s="45"/>
      <c r="J130" s="47"/>
      <c r="K130" s="47"/>
      <c r="L130" s="47"/>
      <c r="M130" s="26"/>
      <c r="N130" s="26"/>
      <c r="O130" s="26"/>
    </row>
    <row r="131" spans="1:15" ht="14.4" x14ac:dyDescent="0.35">
      <c r="A131" s="26"/>
      <c r="B131" s="26"/>
      <c r="C131" s="26"/>
      <c r="D131" s="26"/>
      <c r="E131" s="26"/>
      <c r="F131" s="49"/>
      <c r="G131" s="40"/>
      <c r="H131" s="40"/>
      <c r="I131" s="45"/>
      <c r="J131" s="47"/>
      <c r="K131" s="47"/>
      <c r="L131" s="47"/>
      <c r="M131" s="26"/>
      <c r="N131" s="26"/>
      <c r="O131" s="26"/>
    </row>
    <row r="132" spans="1:15" ht="14.4" x14ac:dyDescent="0.35">
      <c r="A132" s="26"/>
      <c r="B132" s="26"/>
      <c r="C132" s="26"/>
      <c r="D132" s="26"/>
      <c r="E132" s="26"/>
      <c r="F132" s="49"/>
      <c r="G132" s="40"/>
      <c r="H132" s="40"/>
      <c r="I132" s="45"/>
      <c r="J132" s="47"/>
      <c r="K132" s="47"/>
      <c r="L132" s="47"/>
      <c r="M132" s="26"/>
      <c r="N132" s="26"/>
      <c r="O132" s="26"/>
    </row>
    <row r="133" spans="1:15" ht="14.4" x14ac:dyDescent="0.35">
      <c r="A133" s="26"/>
      <c r="B133" s="26"/>
      <c r="C133" s="26"/>
      <c r="D133" s="26"/>
      <c r="F133" s="49"/>
      <c r="G133" s="40"/>
      <c r="H133" s="40"/>
      <c r="I133" s="45"/>
      <c r="J133" s="47"/>
      <c r="K133" s="47"/>
      <c r="L133" s="47"/>
    </row>
    <row r="134" spans="1:15" ht="14.4" x14ac:dyDescent="0.35">
      <c r="A134" s="26"/>
      <c r="B134" s="26"/>
      <c r="C134" s="26"/>
      <c r="D134" s="26"/>
      <c r="F134" s="49"/>
      <c r="G134" s="40"/>
      <c r="H134" s="40"/>
      <c r="I134" s="45"/>
      <c r="J134" s="47"/>
      <c r="K134" s="47"/>
      <c r="L134" s="47"/>
    </row>
    <row r="135" spans="1:15" ht="14.4" x14ac:dyDescent="0.35">
      <c r="A135" s="26"/>
      <c r="B135" s="26"/>
      <c r="C135" s="26"/>
      <c r="D135" s="26"/>
      <c r="F135" s="49"/>
      <c r="G135" s="40"/>
      <c r="H135" s="40"/>
      <c r="I135" s="45"/>
      <c r="J135" s="47"/>
      <c r="K135" s="47"/>
      <c r="L135" s="47"/>
    </row>
    <row r="136" spans="1:15" ht="14.4" x14ac:dyDescent="0.35">
      <c r="A136" s="26"/>
      <c r="B136" s="26"/>
      <c r="C136" s="26"/>
      <c r="D136" s="26"/>
      <c r="F136" s="49"/>
      <c r="G136" s="40"/>
      <c r="H136" s="40"/>
      <c r="I136" s="45"/>
      <c r="J136" s="47"/>
      <c r="K136" s="47"/>
      <c r="L136" s="47"/>
    </row>
    <row r="137" spans="1:15" ht="14.4" x14ac:dyDescent="0.35">
      <c r="A137" s="26"/>
      <c r="B137" s="26"/>
      <c r="C137" s="26"/>
      <c r="D137" s="26"/>
      <c r="F137" s="50"/>
      <c r="G137" s="37"/>
      <c r="H137" s="38"/>
      <c r="I137" s="46"/>
      <c r="J137" s="47"/>
      <c r="K137" s="47"/>
      <c r="L137" s="47"/>
      <c r="M137" s="24" t="s">
        <v>69</v>
      </c>
    </row>
    <row r="138" spans="1:15" ht="14.4" x14ac:dyDescent="0.35">
      <c r="A138" s="26"/>
      <c r="B138" s="26"/>
      <c r="C138" s="26"/>
      <c r="D138" s="26"/>
      <c r="F138" s="49"/>
      <c r="G138" s="95"/>
      <c r="H138" s="96"/>
      <c r="I138" s="45"/>
      <c r="J138" s="97"/>
      <c r="K138" s="97"/>
      <c r="L138" s="47"/>
    </row>
    <row r="139" spans="1:15" ht="14.4" x14ac:dyDescent="0.35">
      <c r="A139" s="26"/>
      <c r="B139" s="26"/>
      <c r="C139" s="26"/>
      <c r="D139" s="26"/>
      <c r="F139" s="49"/>
      <c r="G139" s="95"/>
      <c r="H139" s="96"/>
      <c r="I139" s="45"/>
      <c r="J139" s="97"/>
      <c r="K139" s="97"/>
      <c r="L139" s="47"/>
    </row>
    <row r="140" spans="1:15" ht="14.4" x14ac:dyDescent="0.35">
      <c r="A140" s="26"/>
      <c r="B140" s="26"/>
      <c r="C140" s="26"/>
      <c r="D140" s="26"/>
      <c r="F140" s="49"/>
      <c r="G140" s="95"/>
      <c r="H140" s="96"/>
      <c r="I140" s="45"/>
      <c r="J140" s="97"/>
      <c r="K140" s="97"/>
      <c r="L140" s="47"/>
    </row>
    <row r="141" spans="1:15" ht="14.4" x14ac:dyDescent="0.35">
      <c r="A141" s="26"/>
      <c r="B141" s="26"/>
      <c r="C141" s="26"/>
      <c r="D141" s="26"/>
      <c r="F141" s="49"/>
      <c r="G141" s="95"/>
      <c r="H141" s="96"/>
      <c r="I141" s="45"/>
      <c r="J141" s="97"/>
      <c r="K141" s="97"/>
      <c r="L141" s="47"/>
    </row>
    <row r="142" spans="1:15" ht="14.4" x14ac:dyDescent="0.35">
      <c r="A142" s="26"/>
      <c r="B142" s="26"/>
      <c r="C142" s="26"/>
      <c r="D142" s="26"/>
      <c r="F142" s="49"/>
      <c r="G142" s="95"/>
      <c r="H142" s="96"/>
      <c r="I142" s="45"/>
      <c r="J142" s="97"/>
      <c r="K142" s="97"/>
      <c r="L142" s="47"/>
    </row>
    <row r="143" spans="1:15" ht="14.4" x14ac:dyDescent="0.35">
      <c r="A143" s="26"/>
      <c r="B143" s="26"/>
      <c r="C143" s="26"/>
      <c r="D143" s="26"/>
      <c r="F143" s="49"/>
      <c r="G143" s="95"/>
      <c r="H143" s="96"/>
      <c r="I143" s="45"/>
      <c r="J143" s="97"/>
      <c r="K143" s="97"/>
      <c r="L143" s="47"/>
    </row>
    <row r="144" spans="1:15" x14ac:dyDescent="0.3">
      <c r="F144" s="49"/>
      <c r="G144" s="95"/>
      <c r="H144" s="96"/>
      <c r="I144" s="45"/>
      <c r="J144" s="97"/>
      <c r="K144" s="97"/>
      <c r="L144" s="47"/>
    </row>
    <row r="145" spans="6:12" x14ac:dyDescent="0.3">
      <c r="F145" s="49"/>
      <c r="G145" s="95"/>
      <c r="H145" s="96"/>
      <c r="I145" s="45"/>
      <c r="J145" s="97"/>
      <c r="K145" s="97"/>
      <c r="L145" s="47"/>
    </row>
    <row r="146" spans="6:12" x14ac:dyDescent="0.3">
      <c r="F146" s="49"/>
      <c r="G146" s="95"/>
      <c r="H146" s="96"/>
      <c r="I146" s="45"/>
      <c r="J146" s="97"/>
      <c r="K146" s="97"/>
      <c r="L146" s="47"/>
    </row>
    <row r="147" spans="6:12" x14ac:dyDescent="0.3">
      <c r="F147" s="49"/>
      <c r="G147" s="95"/>
      <c r="H147" s="96"/>
      <c r="I147" s="45"/>
      <c r="J147" s="97"/>
      <c r="K147" s="97"/>
      <c r="L147" s="47"/>
    </row>
    <row r="148" spans="6:12" x14ac:dyDescent="0.3">
      <c r="F148" s="49"/>
      <c r="G148" s="95"/>
      <c r="H148" s="96"/>
      <c r="I148" s="45"/>
      <c r="J148" s="97"/>
      <c r="K148" s="97"/>
      <c r="L148" s="47"/>
    </row>
    <row r="149" spans="6:12" x14ac:dyDescent="0.3">
      <c r="F149" s="49"/>
      <c r="G149" s="95"/>
      <c r="H149" s="96"/>
      <c r="I149" s="45"/>
      <c r="J149" s="97"/>
      <c r="K149" s="97"/>
      <c r="L149" s="47"/>
    </row>
    <row r="150" spans="6:12" x14ac:dyDescent="0.3">
      <c r="F150" s="49"/>
      <c r="G150" s="95"/>
      <c r="H150" s="96"/>
      <c r="I150" s="45"/>
      <c r="J150" s="97"/>
      <c r="K150" s="97"/>
      <c r="L150" s="47"/>
    </row>
    <row r="151" spans="6:12" x14ac:dyDescent="0.3">
      <c r="F151" s="49"/>
      <c r="G151" s="95"/>
      <c r="H151" s="96"/>
      <c r="I151" s="45"/>
      <c r="J151" s="97"/>
      <c r="K151" s="97"/>
      <c r="L151" s="47"/>
    </row>
    <row r="152" spans="6:12" x14ac:dyDescent="0.3">
      <c r="F152" s="49"/>
      <c r="G152" s="95"/>
      <c r="H152" s="96"/>
      <c r="I152" s="45"/>
      <c r="J152" s="97"/>
      <c r="K152" s="97"/>
      <c r="L152" s="47"/>
    </row>
    <row r="153" spans="6:12" x14ac:dyDescent="0.3">
      <c r="F153" s="49"/>
      <c r="G153" s="95"/>
      <c r="H153" s="96"/>
      <c r="I153" s="45"/>
      <c r="J153" s="97"/>
      <c r="K153" s="97"/>
      <c r="L153" s="47"/>
    </row>
    <row r="154" spans="6:12" x14ac:dyDescent="0.3">
      <c r="F154" s="49"/>
      <c r="G154" s="95"/>
      <c r="H154" s="96"/>
      <c r="I154" s="45"/>
      <c r="J154" s="97"/>
      <c r="K154" s="97"/>
      <c r="L154" s="47"/>
    </row>
    <row r="155" spans="6:12" x14ac:dyDescent="0.3">
      <c r="F155" s="49"/>
      <c r="G155" s="95"/>
      <c r="H155" s="96"/>
      <c r="I155" s="45"/>
      <c r="J155" s="97"/>
      <c r="K155" s="97"/>
      <c r="L155" s="47"/>
    </row>
    <row r="156" spans="6:12" x14ac:dyDescent="0.3">
      <c r="F156" s="49"/>
      <c r="G156" s="95"/>
      <c r="H156" s="96"/>
      <c r="I156" s="45"/>
      <c r="J156" s="97"/>
      <c r="K156" s="97"/>
      <c r="L156" s="47"/>
    </row>
    <row r="157" spans="6:12" x14ac:dyDescent="0.3">
      <c r="F157" s="49"/>
      <c r="G157" s="95"/>
      <c r="H157" s="96"/>
      <c r="I157" s="45"/>
      <c r="J157" s="97"/>
      <c r="K157" s="97"/>
      <c r="L157" s="47"/>
    </row>
    <row r="158" spans="6:12" x14ac:dyDescent="0.3">
      <c r="F158" s="49"/>
      <c r="G158" s="95"/>
      <c r="H158" s="96"/>
      <c r="I158" s="45"/>
      <c r="J158" s="97"/>
      <c r="K158" s="97"/>
      <c r="L158" s="47"/>
    </row>
    <row r="159" spans="6:12" x14ac:dyDescent="0.3">
      <c r="F159" s="49"/>
      <c r="G159" s="95"/>
      <c r="H159" s="96"/>
      <c r="I159" s="45"/>
      <c r="J159" s="97"/>
      <c r="K159" s="97"/>
      <c r="L159" s="47"/>
    </row>
    <row r="160" spans="6:12" x14ac:dyDescent="0.3">
      <c r="F160" s="49"/>
      <c r="G160" s="95"/>
      <c r="H160" s="96"/>
      <c r="I160" s="45"/>
      <c r="J160" s="97"/>
      <c r="K160" s="97"/>
      <c r="L160" s="47"/>
    </row>
    <row r="161" spans="6:12" x14ac:dyDescent="0.3">
      <c r="F161" s="49"/>
      <c r="G161" s="95"/>
      <c r="H161" s="96"/>
      <c r="I161" s="45"/>
      <c r="J161" s="97"/>
      <c r="K161" s="97"/>
      <c r="L161" s="47"/>
    </row>
    <row r="162" spans="6:12" x14ac:dyDescent="0.3">
      <c r="F162" s="49"/>
      <c r="G162" s="95"/>
      <c r="H162" s="96"/>
      <c r="I162" s="45"/>
      <c r="J162" s="97"/>
      <c r="K162" s="97"/>
      <c r="L162" s="47"/>
    </row>
    <row r="163" spans="6:12" x14ac:dyDescent="0.3">
      <c r="F163" s="49"/>
      <c r="G163" s="95"/>
      <c r="H163" s="96"/>
      <c r="I163" s="45"/>
      <c r="J163" s="97"/>
      <c r="K163" s="97"/>
      <c r="L163" s="47"/>
    </row>
    <row r="164" spans="6:12" x14ac:dyDescent="0.3">
      <c r="F164" s="49"/>
      <c r="G164" s="95"/>
      <c r="H164" s="96"/>
      <c r="I164" s="45"/>
      <c r="J164" s="97"/>
      <c r="K164" s="97"/>
      <c r="L164" s="47"/>
    </row>
    <row r="165" spans="6:12" x14ac:dyDescent="0.3">
      <c r="F165" s="49"/>
      <c r="G165" s="95"/>
      <c r="H165" s="96"/>
      <c r="I165" s="45"/>
      <c r="J165" s="97"/>
      <c r="K165" s="97"/>
      <c r="L165" s="47"/>
    </row>
    <row r="166" spans="6:12" x14ac:dyDescent="0.3">
      <c r="F166" s="49"/>
      <c r="G166" s="95"/>
      <c r="H166" s="96"/>
      <c r="I166" s="45"/>
      <c r="J166" s="97"/>
      <c r="K166" s="97"/>
      <c r="L166" s="47"/>
    </row>
    <row r="167" spans="6:12" x14ac:dyDescent="0.3">
      <c r="F167" s="49"/>
      <c r="G167" s="95"/>
      <c r="H167" s="96"/>
      <c r="I167" s="45"/>
      <c r="J167" s="97"/>
      <c r="K167" s="97"/>
      <c r="L167" s="47"/>
    </row>
    <row r="168" spans="6:12" x14ac:dyDescent="0.3">
      <c r="F168" s="49"/>
      <c r="G168" s="95"/>
      <c r="H168" s="96"/>
      <c r="I168" s="45"/>
      <c r="J168" s="97"/>
      <c r="K168" s="97"/>
      <c r="L168" s="47"/>
    </row>
    <row r="169" spans="6:12" x14ac:dyDescent="0.3">
      <c r="F169" s="49"/>
      <c r="G169" s="95"/>
      <c r="H169" s="96"/>
      <c r="I169" s="45"/>
      <c r="J169" s="97"/>
      <c r="K169" s="97"/>
      <c r="L169" s="47"/>
    </row>
    <row r="170" spans="6:12" x14ac:dyDescent="0.3">
      <c r="F170" s="49"/>
      <c r="G170" s="95"/>
      <c r="H170" s="96"/>
      <c r="I170" s="45"/>
      <c r="J170" s="97"/>
      <c r="K170" s="97"/>
      <c r="L170" s="47"/>
    </row>
    <row r="171" spans="6:12" x14ac:dyDescent="0.3">
      <c r="F171" s="49"/>
      <c r="G171" s="95"/>
      <c r="H171" s="96"/>
      <c r="I171" s="45"/>
      <c r="J171" s="97"/>
      <c r="K171" s="97"/>
      <c r="L171" s="47"/>
    </row>
    <row r="172" spans="6:12" x14ac:dyDescent="0.3">
      <c r="F172" s="49"/>
      <c r="G172" s="95"/>
      <c r="H172" s="96"/>
      <c r="I172" s="45"/>
      <c r="J172" s="97"/>
      <c r="K172" s="97"/>
      <c r="L172" s="47"/>
    </row>
    <row r="173" spans="6:12" x14ac:dyDescent="0.3">
      <c r="F173" s="50"/>
      <c r="G173" s="37"/>
      <c r="H173" s="38"/>
      <c r="I173" s="46"/>
      <c r="J173" s="108"/>
      <c r="K173" s="108"/>
      <c r="L173" s="109"/>
    </row>
    <row r="174" spans="6:12" x14ac:dyDescent="0.3">
      <c r="F174" s="110" t="s">
        <v>42</v>
      </c>
      <c r="G174" s="111"/>
      <c r="H174" s="112"/>
      <c r="I174" s="113"/>
      <c r="J174" s="114">
        <f>SUBTOTAL(109,tblCheltuieli[Cheltuială])</f>
        <v>3052</v>
      </c>
      <c r="K174" s="114">
        <f>SUBTOTAL(109,tblCheltuieli[Încasare])</f>
        <v>9600</v>
      </c>
      <c r="L174" s="115"/>
    </row>
  </sheetData>
  <mergeCells count="6">
    <mergeCell ref="A12:D12"/>
    <mergeCell ref="F12:L12"/>
    <mergeCell ref="A2:D2"/>
    <mergeCell ref="F2:J2"/>
    <mergeCell ref="A1:F1"/>
    <mergeCell ref="G1:H1"/>
  </mergeCells>
  <phoneticPr fontId="11" type="noConversion"/>
  <dataValidations count="6">
    <dataValidation type="list" allowBlank="1" showInputMessage="1" showErrorMessage="1" sqref="I14:I173" xr:uid="{0C7D58E2-3FDF-4A34-B515-1F1D508E0237}">
      <formula1>$H$4:$H$9</formula1>
    </dataValidation>
    <dataValidation type="list" allowBlank="1" showInputMessage="1" showErrorMessage="1" sqref="G14:G173" xr:uid="{0566B025-E367-4007-9843-BF50C73D901D}">
      <formula1>categorii</formula1>
    </dataValidation>
    <dataValidation type="list" allowBlank="1" showInputMessage="1" showErrorMessage="1" sqref="H14:H173" xr:uid="{2DCF8D49-1B7D-4F6E-B462-73BD82679F9E}">
      <formula1>subcategorii</formula1>
    </dataValidation>
    <dataValidation allowBlank="1" showInputMessage="1" showErrorMessage="1" prompt="In acesta coloana nu se introduc date, este sunt preluate automat din sheet stabilirea categoriilor" sqref="A13 C13:D13" xr:uid="{5E88BD30-1019-46BD-86AF-65D9ADF6BF89}"/>
    <dataValidation type="list" allowBlank="1" showInputMessage="1" showErrorMessage="1" sqref="A103" xr:uid="{09B44267-47C1-4381-99AB-07F01C7D1CC8}">
      <formula1>Altele</formula1>
    </dataValidation>
    <dataValidation allowBlank="1" showInputMessage="1" showErrorMessage="1" promptTitle="Nu introduce date " prompt="In aceste celule sunt formule. Stergerea lor afecteaza colectarea informațiilor" sqref="C14:D107" xr:uid="{BBC60A69-381D-446C-AC5A-2FE030EEEE59}"/>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0">
        <x14:dataValidation type="list" allowBlank="1" showInputMessage="1" showErrorMessage="1" xr:uid="{F3402CD3-5577-4252-A63C-E15726B8D6E3}">
          <x14:formula1>
            <xm:f>'Stabilirea categoriilor'!$X$7:$X$17</xm:f>
          </x14:formula1>
          <xm:sqref>A14:A21</xm:sqref>
        </x14:dataValidation>
        <x14:dataValidation type="list" allowBlank="1" showInputMessage="1" showErrorMessage="1" xr:uid="{F1EA93D1-B047-492B-AD65-5C66E634A30B}">
          <x14:formula1>
            <xm:f>'Stabilirea categoriilor'!$D$7:$D$17</xm:f>
          </x14:formula1>
          <xm:sqref>A25:A34</xm:sqref>
        </x14:dataValidation>
        <x14:dataValidation type="list" allowBlank="1" showInputMessage="1" showErrorMessage="1" xr:uid="{ED73184B-3C4A-4B09-AF84-F7CC723720F9}">
          <x14:formula1>
            <xm:f>'Stabilirea categoriilor'!$F$7:$F$17</xm:f>
          </x14:formula1>
          <xm:sqref>A37:A47</xm:sqref>
        </x14:dataValidation>
        <x14:dataValidation type="list" allowBlank="1" showInputMessage="1" showErrorMessage="1" xr:uid="{08AD3E77-0636-4468-B90E-1FA88A1B4F42}">
          <x14:formula1>
            <xm:f>'Stabilirea categoriilor'!$H$7:$H$17</xm:f>
          </x14:formula1>
          <xm:sqref>A50:A54</xm:sqref>
        </x14:dataValidation>
        <x14:dataValidation type="list" allowBlank="1" showInputMessage="1" showErrorMessage="1" xr:uid="{01866596-C480-462F-80AC-B3C7FEAE99C5}">
          <x14:formula1>
            <xm:f>'Stabilirea categoriilor'!$J$7:$J$17</xm:f>
          </x14:formula1>
          <xm:sqref>A57:A62</xm:sqref>
        </x14:dataValidation>
        <x14:dataValidation type="list" allowBlank="1" showInputMessage="1" showErrorMessage="1" xr:uid="{A5226D1A-CEBA-4583-9C60-FC894C58CE4D}">
          <x14:formula1>
            <xm:f>'Stabilirea categoriilor'!$L$7:$L$17</xm:f>
          </x14:formula1>
          <xm:sqref>A65:A68</xm:sqref>
        </x14:dataValidation>
        <x14:dataValidation type="list" allowBlank="1" showInputMessage="1" showErrorMessage="1" xr:uid="{E095281A-F0EF-499E-9BA5-B8C684EAB53D}">
          <x14:formula1>
            <xm:f>'Stabilirea categoriilor'!$N$7:$N$17</xm:f>
          </x14:formula1>
          <xm:sqref>A71:A79</xm:sqref>
        </x14:dataValidation>
        <x14:dataValidation type="list" allowBlank="1" showInputMessage="1" showErrorMessage="1" xr:uid="{5B5F2E8A-EF52-469E-8341-FE4734AC03FE}">
          <x14:formula1>
            <xm:f>'Stabilirea categoriilor'!$P$7:$P$17</xm:f>
          </x14:formula1>
          <xm:sqref>A82:A88</xm:sqref>
        </x14:dataValidation>
        <x14:dataValidation type="list" allowBlank="1" showInputMessage="1" showErrorMessage="1" xr:uid="{39D72E16-4387-4953-82BA-2D95FD13A5CD}">
          <x14:formula1>
            <xm:f>'Stabilirea categoriilor'!$R$7:$R$17</xm:f>
          </x14:formula1>
          <xm:sqref>A91:A94</xm:sqref>
        </x14:dataValidation>
        <x14:dataValidation type="list" allowBlank="1" showInputMessage="1" showErrorMessage="1" xr:uid="{2FAC7B1C-F9AF-4056-8799-8154A13FFE13}">
          <x14:formula1>
            <xm:f>'Stabilirea categoriilor'!$V$7:$V$17</xm:f>
          </x14:formula1>
          <xm:sqref>A97:A100 A104:A106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499984740745262"/>
    <pageSetUpPr autoPageBreaks="0" fitToPage="1"/>
  </sheetPr>
  <dimension ref="A1:X45"/>
  <sheetViews>
    <sheetView showGridLines="0" topLeftCell="O1" zoomScaleNormal="100" workbookViewId="0">
      <selection activeCell="T6" sqref="T6"/>
    </sheetView>
  </sheetViews>
  <sheetFormatPr defaultRowHeight="16.5" customHeight="1" x14ac:dyDescent="0.25"/>
  <cols>
    <col min="1" max="1" width="3" customWidth="1"/>
    <col min="2" max="2" width="24.5546875" customWidth="1"/>
    <col min="3" max="3" width="6.21875" customWidth="1"/>
    <col min="4" max="4" width="25.21875" customWidth="1"/>
    <col min="5" max="5" width="3.77734375" customWidth="1"/>
    <col min="6" max="6" width="38.77734375" bestFit="1" customWidth="1"/>
    <col min="7" max="7" width="3.77734375" customWidth="1"/>
    <col min="8" max="8" width="25.21875" customWidth="1"/>
    <col min="9" max="9" width="2.77734375" customWidth="1"/>
    <col min="10" max="10" width="22.21875" customWidth="1"/>
    <col min="11" max="11" width="3.21875" customWidth="1"/>
    <col min="12" max="12" width="25.77734375" customWidth="1"/>
    <col min="13" max="13" width="3.21875" customWidth="1"/>
    <col min="14" max="14" width="25.21875" bestFit="1" customWidth="1"/>
    <col min="15" max="15" width="3.21875" customWidth="1"/>
    <col min="16" max="16" width="37.77734375" bestFit="1" customWidth="1"/>
    <col min="17" max="17" width="2.77734375" customWidth="1"/>
    <col min="18" max="18" width="27.44140625" customWidth="1"/>
    <col min="19" max="19" width="3.44140625" customWidth="1"/>
    <col min="20" max="20" width="25.5546875" customWidth="1"/>
    <col min="21" max="21" width="3.77734375" customWidth="1"/>
    <col min="22" max="22" width="21.44140625" customWidth="1"/>
    <col min="23" max="23" width="1.44140625" customWidth="1"/>
    <col min="24" max="24" width="21.77734375" customWidth="1"/>
  </cols>
  <sheetData>
    <row r="1" spans="1:24" s="16" customFormat="1" ht="9.75" customHeight="1" x14ac:dyDescent="0.25"/>
    <row r="2" spans="1:24" s="17" customFormat="1" ht="49.2" x14ac:dyDescent="0.25">
      <c r="B2" s="18" t="s">
        <v>16</v>
      </c>
      <c r="D2" s="19" t="s">
        <v>17</v>
      </c>
    </row>
    <row r="3" spans="1:24" ht="3" customHeight="1" x14ac:dyDescent="0.25">
      <c r="A3" s="9"/>
      <c r="B3" s="10"/>
      <c r="D3" s="10"/>
      <c r="E3" s="9"/>
      <c r="F3" s="9"/>
      <c r="G3" s="9"/>
      <c r="H3" s="9"/>
      <c r="I3" s="9"/>
      <c r="J3" s="9"/>
      <c r="K3" s="9"/>
      <c r="L3" s="9"/>
      <c r="M3" s="9"/>
      <c r="N3" s="9"/>
      <c r="O3" s="9"/>
      <c r="P3" s="9"/>
      <c r="Q3" s="9"/>
      <c r="R3" s="9"/>
      <c r="S3" s="9"/>
      <c r="T3" s="9"/>
      <c r="U3" s="9"/>
      <c r="V3" s="9"/>
      <c r="W3" s="9"/>
      <c r="X3" s="9"/>
    </row>
    <row r="4" spans="1:24" ht="20.25" customHeight="1" x14ac:dyDescent="0.25">
      <c r="A4" s="11"/>
      <c r="B4" s="11" t="s">
        <v>75</v>
      </c>
      <c r="D4" s="12" t="s">
        <v>34</v>
      </c>
      <c r="E4" s="11"/>
      <c r="F4" s="11"/>
      <c r="G4" s="11"/>
      <c r="H4" s="11"/>
      <c r="I4" s="11"/>
      <c r="J4" s="11"/>
      <c r="K4" s="11"/>
      <c r="L4" s="11"/>
      <c r="M4" s="11"/>
      <c r="N4" s="11"/>
      <c r="O4" s="11"/>
      <c r="P4" s="11"/>
      <c r="Q4" s="11"/>
      <c r="R4" s="11"/>
      <c r="S4" s="11"/>
      <c r="T4" s="11"/>
      <c r="U4" s="11"/>
      <c r="V4" s="11"/>
      <c r="W4" s="11"/>
      <c r="X4" s="11"/>
    </row>
    <row r="5" spans="1:24" ht="20.25" customHeight="1" x14ac:dyDescent="0.25">
      <c r="B5" t="str">
        <f>'Stabilirea categoriilor'!$D$6</f>
        <v>Locuință</v>
      </c>
    </row>
    <row r="6" spans="1:24" ht="16.5" customHeight="1" x14ac:dyDescent="0.25">
      <c r="B6" t="str">
        <f>'Stabilirea categoriilor'!$F$6</f>
        <v>Îngrijire familie/personală</v>
      </c>
      <c r="D6" s="85" t="s">
        <v>19</v>
      </c>
      <c r="F6" s="85" t="s">
        <v>29</v>
      </c>
      <c r="H6" s="8" t="s">
        <v>82</v>
      </c>
      <c r="J6" s="8" t="s">
        <v>0</v>
      </c>
      <c r="L6" s="85" t="s">
        <v>109</v>
      </c>
      <c r="N6" t="s">
        <v>25</v>
      </c>
      <c r="P6" s="8" t="s">
        <v>30</v>
      </c>
      <c r="R6" s="8" t="s">
        <v>38</v>
      </c>
      <c r="T6" s="8" t="s">
        <v>131</v>
      </c>
      <c r="V6" s="8" t="s">
        <v>39</v>
      </c>
      <c r="X6" s="8" t="s">
        <v>53</v>
      </c>
    </row>
    <row r="7" spans="1:24" ht="16.5" customHeight="1" x14ac:dyDescent="0.25">
      <c r="B7" t="str">
        <f>tblCategorie3[[#Headers],[Transport]]</f>
        <v>Transport</v>
      </c>
      <c r="D7" s="8" t="s">
        <v>20</v>
      </c>
      <c r="F7" s="8" t="s">
        <v>125</v>
      </c>
      <c r="H7" s="8" t="s">
        <v>9</v>
      </c>
      <c r="J7" s="8" t="s">
        <v>89</v>
      </c>
      <c r="L7" s="8" t="s">
        <v>120</v>
      </c>
      <c r="N7" s="8" t="s">
        <v>99</v>
      </c>
      <c r="P7" s="8" t="s">
        <v>112</v>
      </c>
      <c r="R7" s="8" t="s">
        <v>116</v>
      </c>
      <c r="T7" s="8" t="s">
        <v>130</v>
      </c>
      <c r="V7" s="8" t="s">
        <v>74</v>
      </c>
      <c r="X7" s="8" t="s">
        <v>54</v>
      </c>
    </row>
    <row r="8" spans="1:24" ht="16.5" customHeight="1" x14ac:dyDescent="0.25">
      <c r="B8" t="str">
        <f>tblCategorie4[[#Headers],[Distracție]]</f>
        <v>Distracție</v>
      </c>
      <c r="D8" s="86" t="s">
        <v>1</v>
      </c>
      <c r="F8" s="86" t="s">
        <v>124</v>
      </c>
      <c r="H8" s="8" t="s">
        <v>10</v>
      </c>
      <c r="J8" s="8" t="s">
        <v>87</v>
      </c>
      <c r="L8" s="86" t="s">
        <v>119</v>
      </c>
      <c r="N8" s="8" t="s">
        <v>100</v>
      </c>
      <c r="P8" s="8" t="s">
        <v>113</v>
      </c>
      <c r="R8" s="8" t="s">
        <v>40</v>
      </c>
      <c r="T8" s="8"/>
      <c r="V8" s="8" t="s">
        <v>118</v>
      </c>
      <c r="X8" s="8" t="s">
        <v>55</v>
      </c>
    </row>
    <row r="9" spans="1:24" ht="16.5" customHeight="1" x14ac:dyDescent="0.25">
      <c r="B9" t="str">
        <f>'Stabilirea categoriilor'!$L$6</f>
        <v>Hrană</v>
      </c>
      <c r="D9" s="8" t="s">
        <v>110</v>
      </c>
      <c r="F9" s="8" t="s">
        <v>61</v>
      </c>
      <c r="H9" s="8" t="s">
        <v>11</v>
      </c>
      <c r="J9" s="8" t="s">
        <v>88</v>
      </c>
      <c r="L9" s="8" t="s">
        <v>93</v>
      </c>
      <c r="N9" s="8" t="s">
        <v>122</v>
      </c>
      <c r="P9" s="8" t="s">
        <v>32</v>
      </c>
      <c r="R9" s="8" t="s">
        <v>95</v>
      </c>
      <c r="T9" s="8"/>
      <c r="V9" s="8" t="s">
        <v>41</v>
      </c>
      <c r="X9" s="8" t="s">
        <v>56</v>
      </c>
    </row>
    <row r="10" spans="1:24" ht="16.5" customHeight="1" x14ac:dyDescent="0.25">
      <c r="B10" t="str">
        <f>tblCategorie6[[#Headers],[Rate la credite]]</f>
        <v>Rate la credite</v>
      </c>
      <c r="D10" s="86" t="s">
        <v>2</v>
      </c>
      <c r="F10" s="86" t="s">
        <v>7</v>
      </c>
      <c r="H10" s="8" t="s">
        <v>12</v>
      </c>
      <c r="J10" s="8" t="s">
        <v>28</v>
      </c>
      <c r="L10" s="86" t="s">
        <v>94</v>
      </c>
      <c r="N10" s="8" t="s">
        <v>101</v>
      </c>
      <c r="P10" s="8" t="s">
        <v>85</v>
      </c>
      <c r="R10" s="8" t="s">
        <v>96</v>
      </c>
      <c r="T10" s="8"/>
      <c r="V10" s="8" t="s">
        <v>97</v>
      </c>
      <c r="X10" s="8" t="s">
        <v>117</v>
      </c>
    </row>
    <row r="11" spans="1:24" ht="16.5" customHeight="1" x14ac:dyDescent="0.25">
      <c r="B11" t="str">
        <f>tblCategorie7[[#Headers],[Economisire/Investitii]]</f>
        <v>Economisire/Investitii</v>
      </c>
      <c r="D11" s="8" t="s">
        <v>3</v>
      </c>
      <c r="F11" s="8" t="s">
        <v>27</v>
      </c>
      <c r="H11" s="8" t="s">
        <v>13</v>
      </c>
      <c r="J11" s="8" t="s">
        <v>98</v>
      </c>
      <c r="L11" s="8"/>
      <c r="N11" s="8" t="s">
        <v>102</v>
      </c>
      <c r="P11" s="8" t="s">
        <v>114</v>
      </c>
      <c r="R11" s="8"/>
      <c r="T11" s="8"/>
      <c r="V11" s="8"/>
      <c r="X11" s="8" t="s">
        <v>57</v>
      </c>
    </row>
    <row r="12" spans="1:24" ht="16.5" customHeight="1" x14ac:dyDescent="0.25">
      <c r="B12" t="str">
        <f>tblCategorie8[[#Headers],[Copii]]</f>
        <v>Copii</v>
      </c>
      <c r="D12" s="86" t="s">
        <v>4</v>
      </c>
      <c r="F12" s="86" t="s">
        <v>8</v>
      </c>
      <c r="H12" s="8" t="s">
        <v>14</v>
      </c>
      <c r="J12" s="8" t="s">
        <v>126</v>
      </c>
      <c r="L12" s="8"/>
      <c r="N12" s="8" t="s">
        <v>103</v>
      </c>
      <c r="P12" s="8" t="s">
        <v>115</v>
      </c>
      <c r="R12" s="8"/>
      <c r="T12" s="8"/>
      <c r="V12" s="8"/>
      <c r="X12" s="8" t="s">
        <v>58</v>
      </c>
    </row>
    <row r="13" spans="1:24" ht="16.5" customHeight="1" x14ac:dyDescent="0.25">
      <c r="B13" t="str">
        <f>tblCategorie9[[#Headers],[Animale]]</f>
        <v>Animale</v>
      </c>
      <c r="D13" s="8" t="s">
        <v>5</v>
      </c>
      <c r="F13" s="8" t="s">
        <v>60</v>
      </c>
      <c r="H13" s="8" t="s">
        <v>15</v>
      </c>
      <c r="J13" s="8" t="s">
        <v>127</v>
      </c>
      <c r="L13" s="8"/>
      <c r="N13" s="8" t="s">
        <v>104</v>
      </c>
      <c r="P13" s="8" t="s">
        <v>128</v>
      </c>
      <c r="R13" s="8"/>
      <c r="T13" s="8"/>
      <c r="V13" s="8"/>
      <c r="X13" s="8" t="s">
        <v>121</v>
      </c>
    </row>
    <row r="14" spans="1:24" ht="16.5" customHeight="1" x14ac:dyDescent="0.25">
      <c r="B14" t="str">
        <f>tblCategorie10[[#Headers],[Venituri]]</f>
        <v>Venituri</v>
      </c>
      <c r="D14" s="86" t="s">
        <v>111</v>
      </c>
      <c r="F14" s="86" t="s">
        <v>59</v>
      </c>
      <c r="H14" s="8" t="s">
        <v>26</v>
      </c>
      <c r="J14" s="103"/>
      <c r="L14" s="8"/>
      <c r="N14" s="8" t="s">
        <v>105</v>
      </c>
      <c r="P14" s="8" t="s">
        <v>129</v>
      </c>
      <c r="R14" s="8"/>
      <c r="T14" s="8"/>
      <c r="V14" s="8"/>
      <c r="X14" s="8" t="s">
        <v>86</v>
      </c>
    </row>
    <row r="15" spans="1:24" ht="16.5" customHeight="1" x14ac:dyDescent="0.25">
      <c r="B15" t="s">
        <v>131</v>
      </c>
      <c r="D15" s="8" t="s">
        <v>6</v>
      </c>
      <c r="F15" s="8" t="s">
        <v>31</v>
      </c>
      <c r="H15" s="8" t="s">
        <v>92</v>
      </c>
      <c r="J15" s="103"/>
      <c r="L15" s="8"/>
      <c r="N15" s="8" t="s">
        <v>123</v>
      </c>
      <c r="P15" s="104"/>
      <c r="R15" s="8"/>
      <c r="T15" s="8"/>
      <c r="V15" s="8"/>
      <c r="X15" s="8"/>
    </row>
    <row r="16" spans="1:24" ht="16.5" customHeight="1" x14ac:dyDescent="0.25">
      <c r="D16" s="86" t="s">
        <v>90</v>
      </c>
      <c r="F16" s="86" t="s">
        <v>73</v>
      </c>
      <c r="H16" s="8"/>
      <c r="J16" s="103"/>
      <c r="L16" s="8"/>
      <c r="N16" s="8"/>
      <c r="P16" s="104"/>
      <c r="R16" s="8"/>
      <c r="T16" s="8"/>
      <c r="V16" s="8"/>
      <c r="X16" s="8"/>
    </row>
    <row r="17" spans="4:24" ht="16.5" customHeight="1" thickBot="1" x14ac:dyDescent="0.3">
      <c r="D17" s="87" t="s">
        <v>90</v>
      </c>
      <c r="F17" s="87" t="s">
        <v>91</v>
      </c>
      <c r="H17" s="8"/>
      <c r="J17" s="103"/>
      <c r="L17" s="8"/>
      <c r="N17" s="8"/>
      <c r="P17" s="105"/>
      <c r="R17" s="8"/>
      <c r="T17" s="8"/>
      <c r="V17" s="8"/>
      <c r="X17" s="8"/>
    </row>
    <row r="18" spans="4:24" ht="16.5" customHeight="1" thickTop="1" x14ac:dyDescent="0.25"/>
    <row r="19" spans="4:24" s="28" customFormat="1" ht="16.5" customHeight="1" x14ac:dyDescent="0.25"/>
    <row r="20" spans="4:24" s="28" customFormat="1" ht="16.5" customHeight="1" x14ac:dyDescent="0.25"/>
    <row r="21" spans="4:24" s="28" customFormat="1" ht="16.5" customHeight="1" x14ac:dyDescent="0.25"/>
    <row r="22" spans="4:24" s="28" customFormat="1" ht="16.5" customHeight="1" x14ac:dyDescent="0.25"/>
    <row r="23" spans="4:24" s="28" customFormat="1" ht="16.5" customHeight="1" x14ac:dyDescent="0.25"/>
    <row r="24" spans="4:24" s="28" customFormat="1" ht="16.5" customHeight="1" x14ac:dyDescent="0.25"/>
    <row r="25" spans="4:24" s="28" customFormat="1" ht="16.5" customHeight="1" x14ac:dyDescent="0.25"/>
    <row r="26" spans="4:24" s="28" customFormat="1" ht="16.5" customHeight="1" x14ac:dyDescent="0.25"/>
    <row r="27" spans="4:24" s="28" customFormat="1" ht="16.5" customHeight="1" x14ac:dyDescent="0.25"/>
    <row r="28" spans="4:24" s="28" customFormat="1" ht="16.5" customHeight="1" x14ac:dyDescent="0.25"/>
    <row r="29" spans="4:24" s="28" customFormat="1" ht="16.5" customHeight="1" x14ac:dyDescent="0.25"/>
    <row r="30" spans="4:24" s="28" customFormat="1" ht="16.5" customHeight="1" x14ac:dyDescent="0.25"/>
    <row r="31" spans="4:24" s="28" customFormat="1" ht="16.5" customHeight="1" x14ac:dyDescent="0.25"/>
    <row r="32" spans="4:24" s="28" customFormat="1" ht="16.5" customHeight="1" x14ac:dyDescent="0.25"/>
    <row r="33" s="28" customFormat="1" ht="16.5" customHeight="1" x14ac:dyDescent="0.25"/>
    <row r="34" s="28" customFormat="1" ht="16.5" customHeight="1" x14ac:dyDescent="0.25"/>
    <row r="35" s="28" customFormat="1" ht="16.5" customHeight="1" x14ac:dyDescent="0.25"/>
    <row r="36" s="28" customFormat="1" ht="16.5" customHeight="1" x14ac:dyDescent="0.25"/>
    <row r="37" s="28" customFormat="1" ht="16.5" customHeight="1" x14ac:dyDescent="0.25"/>
    <row r="38" s="28" customFormat="1" ht="16.5" customHeight="1" x14ac:dyDescent="0.25"/>
    <row r="39" s="28" customFormat="1" ht="16.5" customHeight="1" x14ac:dyDescent="0.25"/>
    <row r="40" s="28" customFormat="1" ht="16.5" customHeight="1" x14ac:dyDescent="0.25"/>
    <row r="41" s="28" customFormat="1" ht="16.5" customHeight="1" x14ac:dyDescent="0.25"/>
    <row r="42" s="28" customFormat="1" ht="16.5" customHeight="1" x14ac:dyDescent="0.25"/>
    <row r="43" s="28" customFormat="1" ht="16.5" customHeight="1" x14ac:dyDescent="0.25"/>
    <row r="44" s="28" customFormat="1" ht="16.5" customHeight="1" x14ac:dyDescent="0.25"/>
    <row r="45" s="28" customFormat="1" ht="16.5" customHeight="1" x14ac:dyDescent="0.25"/>
  </sheetData>
  <phoneticPr fontId="11" type="noConversion"/>
  <printOptions horizontalCentered="1"/>
  <pageMargins left="0.25" right="0.25" top="0.75" bottom="0.75" header="0.3" footer="0.3"/>
  <pageSetup paperSize="9" fitToHeight="0" orientation="landscape" r:id="rId1"/>
  <drawing r:id="rId2"/>
  <tableParts count="10">
    <tablePart r:id="rId3"/>
    <tablePart r:id="rId4"/>
    <tablePart r:id="rId5"/>
    <tablePart r:id="rId6"/>
    <tablePart r:id="rId7"/>
    <tablePart r:id="rId8"/>
    <tablePart r:id="rId9"/>
    <tablePart r:id="rId10"/>
    <tablePart r:id="rId11"/>
    <tablePart r:id="rId1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9"/>
  <sheetViews>
    <sheetView workbookViewId="0"/>
  </sheetViews>
  <sheetFormatPr defaultRowHeight="13.2" x14ac:dyDescent="0.25"/>
  <cols>
    <col min="1" max="1" width="3" customWidth="1"/>
    <col min="2" max="2" width="13.77734375" bestFit="1" customWidth="1"/>
    <col min="3" max="3" width="18.21875" customWidth="1"/>
  </cols>
  <sheetData>
    <row r="1" spans="1:13" ht="9.75" customHeight="1" x14ac:dyDescent="0.25"/>
    <row r="2" spans="1:13" s="2" customFormat="1" ht="53.25" customHeight="1" x14ac:dyDescent="0.25">
      <c r="B2" s="7" t="s">
        <v>18</v>
      </c>
      <c r="C2" s="6"/>
      <c r="D2" s="6"/>
      <c r="E2" s="6"/>
    </row>
    <row r="3" spans="1:13" s="2" customFormat="1" ht="3" customHeight="1" x14ac:dyDescent="0.25">
      <c r="A3" s="4"/>
      <c r="B3" s="4"/>
      <c r="C3" s="4"/>
      <c r="D3" s="4"/>
      <c r="E3" s="4"/>
      <c r="F3" s="5"/>
      <c r="G3" s="5"/>
      <c r="H3" s="5"/>
      <c r="I3" s="5"/>
      <c r="J3" s="5"/>
      <c r="K3" s="5"/>
      <c r="L3" s="5"/>
      <c r="M3" s="5"/>
    </row>
    <row r="4" spans="1:13" s="2" customFormat="1" ht="20.25" customHeight="1" x14ac:dyDescent="0.25">
      <c r="A4" s="3"/>
      <c r="B4" s="3"/>
      <c r="C4" s="3"/>
      <c r="D4" s="3"/>
      <c r="E4" s="3"/>
      <c r="F4" s="3"/>
      <c r="G4" s="3"/>
      <c r="H4" s="3"/>
      <c r="I4" s="3"/>
      <c r="J4" s="3"/>
      <c r="K4" s="3"/>
      <c r="L4" s="3"/>
      <c r="M4" s="3"/>
    </row>
    <row r="5" spans="1:13" ht="33.75" customHeight="1" x14ac:dyDescent="0.25">
      <c r="B5" s="122" t="s">
        <v>21</v>
      </c>
      <c r="C5" s="122"/>
      <c r="D5" s="122"/>
      <c r="E5" s="122"/>
      <c r="F5" s="122"/>
      <c r="G5" s="122"/>
      <c r="H5" s="122"/>
      <c r="I5" s="122"/>
      <c r="J5" s="122"/>
      <c r="K5" s="122"/>
      <c r="L5" s="122"/>
      <c r="M5" s="122"/>
    </row>
    <row r="7" spans="1:13" x14ac:dyDescent="0.25">
      <c r="B7" s="1" t="s">
        <v>23</v>
      </c>
    </row>
    <row r="8" spans="1:13" x14ac:dyDescent="0.25">
      <c r="B8" s="107" t="s">
        <v>82</v>
      </c>
    </row>
    <row r="9" spans="1:13" x14ac:dyDescent="0.25">
      <c r="B9" s="107" t="s">
        <v>24</v>
      </c>
    </row>
  </sheetData>
  <mergeCells count="1">
    <mergeCell ref="B5:M5"/>
  </mergeCell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D a t a M a s h u p   x m l n s = " h t t p : / / s c h e m a s . m i c r o s o f t . c o m / D a t a M a s h u p " > A A A A A K o D A A B Q S w M E F A A C A A g A S K H Z W H H 1 i 7 y k A A A A 9 g A A A B I A H A B D b 2 5 m a W c v U G F j a 2 F n Z S 5 4 b W w g o h g A K K A U A A A A A A A A A A A A A A A A A A A A A A A A A A A A h Y 8 x D o I w G I W v Q r r T l h o T J T 9 l c J V o N D G u D V Z o h N a 0 x X I 3 B 4 / k F c Q o 6 u b 4 v v c N 7 9 2 v N 8 j 7 t o k u 0 j p l d I Y S T F E k d W k O S l c Z 6 v w x n q G c w 1 q U J 1 H J a J C 1 S 3 t 3 y F D t / T k l J I S A w w Q b W x F G a U L 2 x X J b 1 r I V 6 C O r / 3 K s t P N C l x J x 2 L 3 G c I Y T N s d s y j A F M k I o l P 4 K b N j 7 b H 8 g L L r G d 1 Z y a + L N C s g Y g b w / 8 A d Q S w M E F A A C A A g A S K H 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i h 2 V j T H 9 G u p A A A A N U A A A A T A B w A R m 9 y b X V s Y X M v U 2 V j d G l v b j E u b S C i G A A o o B Q A A A A A A A A A A A A A A A A A A A A A A A A A A A B t j b E K g z A Q h v d A 3 i G k i 4 I I 7 S p O o e D U R a G D O E R 7 r W L M l S S C R Z z 6 a n 2 w x m b t L Q f 3 / f f 9 F j o 3 o G Z l 2 M e M E k p s L w 3 c W C V b B S e W M w W O E u a n x N l 0 4 C / n p Q O V i t k Y 0 O 6 K Z m w R x y h e 6 4 u c I O f h k z d b L V A 7 H 2 m S I D h w 0 U v 9 2 O W v J 3 B v + k X T y k h t 7 2 g m g W q e 9 A 5 t F N q S d e W F x 5 8 3 T 5 j z g D l Y 3 L b F l A z 6 r z X 7 A l B L A Q I t A B Q A A g A I A E i h 2 V h x 9 Y u 8 p A A A A P Y A A A A S A A A A A A A A A A A A A A A A A A A A A A B D b 2 5 m a W c v U G F j a 2 F n Z S 5 4 b W x Q S w E C L Q A U A A I A C A B I o d l Y D 8 r p q 6 Q A A A D p A A A A E w A A A A A A A A A A A A A A A A D w A A A A W 0 N v b n R l b n R f V H l w Z X N d L n h t b F B L A Q I t A B Q A A g A I A E i h 2 V j T H 9 G u p A A A A N U A A A A T A A A A A A A A A A A A A A A A A O E B A A B G b 3 J t d W x h c y 9 T Z W N 0 a W 9 u M S 5 t U E s F B g A A A A A D A A M A w g A A A N I 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g H A A A A A A A A 1 g 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Z T 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l M D J i M z Z l Y S 0 z M m Z j L T Q w Z D k t Y m N h M C 1 m N D c 1 N z E y Y z d l N D Y 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J l b G F 0 a W 9 u c 2 h p c E l u Z m 9 D b 2 5 0 Y W l u Z X I i I F Z h b H V l P S J z e y Z x d W 9 0 O 2 N v b H V t b k N v d W 5 0 J n F 1 b 3 Q 7 O j E s J n F 1 b 3 Q 7 a 2 V 5 Q 2 9 s d W 1 u T m F t Z X M m c X V v d D s 6 W 1 0 s J n F 1 b 3 Q 7 c X V l c n l S Z W x h d G l v b n N o a X B z J n F 1 b 3 Q 7 O l t d L C Z x d W 9 0 O 2 N v b H V t b k l k Z W 5 0 a X R p Z X M m c X V v d D s 6 W y Z x d W 9 0 O 1 N l Y 3 R p b 2 4 x L 1 R h Y m x l M i 9 D a G F u Z 2 V k I F R 5 c G U u e 0 h y Y W 7 E g y w w f S Z x d W 9 0 O 1 0 s J n F 1 b 3 Q 7 Q 2 9 s d W 1 u Q 2 9 1 b n Q m c X V v d D s 6 M S w m c X V v d D t L Z X l D b 2 x 1 b W 5 O Y W 1 l c y Z x d W 9 0 O z p b X S w m c X V v d D t D b 2 x 1 b W 5 J Z G V u d G l 0 a W V z J n F 1 b 3 Q 7 O l s m c X V v d D t T Z W N 0 a W 9 u M S 9 U Y W J s Z T I v Q 2 h h b m d l Z C B U e X B l L n t I c m F u x I M s M H 0 m c X V v d D t d L C Z x d W 9 0 O 1 J l b G F 0 a W 9 u c 2 h p c E l u Z m 8 m c X V v d D s 6 W 1 1 9 I i A v P j x F b n R y e S B U e X B l P S J G a W x s U 3 R h d H V z I i B W Y W x 1 Z T 0 i c 0 N v b X B s Z X R l I i A v P j x F b n R y e S B U e X B l P S J G a W x s Q 2 9 s d W 1 u T m F t Z X M i I F Z h b H V l P S J z W y Z x d W 9 0 O 0 h y Y W 7 E g y Z x d W 9 0 O 1 0 i I C 8 + P E V u d H J 5 I F R 5 c G U 9 I k Z p b G x D b 2 x 1 b W 5 U e X B l c y I g V m F s d W U 9 I n N C Z z 0 9 I i A v P j x F b n R y e S B U e X B l P S J G a W x s T G F z d F V w Z G F 0 Z W Q i I F Z h b H V l P S J k M j A y N C 0 w N i 0 y N V Q x N z o x M D o x N y 4 z O D I x M z Q x W i I g L z 4 8 R W 5 0 c n k g V H l w Z T 0 i R m l s b E V y c m 9 y Q 2 9 1 b n Q i I F Z h b H V l P S J s M C I g L z 4 8 R W 5 0 c n k g V H l w Z T 0 i R m l s b E V y c m 9 y Q 2 9 k Z S I g V m F s d W U 9 I n N V b m t u b 3 d u I i A v P j x F b n R y e S B U e X B l P S J G a W x s Q 2 9 1 b n Q i I F Z h b H V l P S J s N S I g L z 4 8 R W 5 0 c n k g V H l w Z T 0 i Q W R k Z W R U b 0 R h d G F N b 2 R l b C I g V m F s d W U 9 I m w w 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w v S X R l b X M + P C 9 M b 2 N h b F B h Y 2 t h Z 2 V N Z X R h Z G F 0 Y U Z p b G U + F g A A A F B L B Q Y A A A A A A A A A A A A A A A A A A A A A A A A m A Q A A A Q A A A N C M n d 8 B F d E R j H o A w E / C l + s B A A A A C w 2 2 W w p J R U K c l q e A P q p b h A A A A A A C A A A A A A A Q Z g A A A A E A A C A A A A B H K P h z 4 9 P 6 1 L 1 t X c I Z J f B Z w N d V x F 3 V 1 r 3 K 5 I f v B G a a P A A A A A A O g A A A A A I A A C A A A A C W j X G E T d j E U T 4 x A n k f v G I O 7 F G e F d m J i 5 / O D r 0 G Q S K V N F A A A A A U m m L v 2 T T F j Q t e J 9 Q k v j + w X a 9 B G T g d v I 3 J U t x n E 3 X P r z z w z D + 4 X / a v v / e 7 J j E Z K v l E 3 f S 7 G H w F P x Q h h o z n d 9 v S U Z t f C + l N 2 h q i G S g H B f p 0 w 0 A A A A C b 4 F 8 Y m 4 2 b J J F G G 4 S e j p + g 1 X r X P 3 N 6 8 m 5 d e V U M D j p P u E 1 r + c 0 9 Z 3 T Z p y 0 u m c t r u o 0 F E V d + K 7 n V H p N 6 f 3 C d z a w o < / D a t a M a s h u p > 
</file>

<file path=customXml/item2.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FA120D9-9667-42BC-9D75-6C7A60FA463A}">
  <ds:schemaRefs>
    <ds:schemaRef ds:uri="http://schemas.microsoft.com/DataMashup"/>
  </ds:schemaRefs>
</ds:datastoreItem>
</file>

<file path=customXml/itemProps2.xml><?xml version="1.0" encoding="utf-8"?>
<ds:datastoreItem xmlns:ds="http://schemas.openxmlformats.org/officeDocument/2006/customXml" ds:itemID="{B2B31ACB-89BC-4C87-9C70-EFA92684B1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Cum se folosește</vt:lpstr>
      <vt:lpstr>Tablou de bord</vt:lpstr>
      <vt:lpstr>Flux de numerar</vt:lpstr>
      <vt:lpstr>Stabilirea categoriilor</vt:lpstr>
      <vt:lpstr>Date cheltuieli personale</vt:lpstr>
      <vt:lpstr>Altele</vt:lpstr>
      <vt:lpstr>Animale</vt:lpstr>
      <vt:lpstr>'Cum se folosește'!categorii</vt:lpstr>
      <vt:lpstr>categorii</vt:lpstr>
      <vt:lpstr>Copii</vt:lpstr>
      <vt:lpstr>Distracție</vt:lpstr>
      <vt:lpstr>Economisire_Investitii</vt:lpstr>
      <vt:lpstr>Hrana</vt:lpstr>
      <vt:lpstr>Îngrijire_familie_personală</vt:lpstr>
      <vt:lpstr>locuință</vt:lpstr>
      <vt:lpstr>'Cum se folosește'!Print_Area</vt:lpstr>
      <vt:lpstr>'Tablou de bord'!Print_Area</vt:lpstr>
      <vt:lpstr>Rate_la_credite</vt:lpstr>
      <vt:lpstr>tblCategorie21</vt:lpstr>
      <vt:lpstr>transport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wise projects</dc:creator>
  <cp:keywords/>
  <cp:lastModifiedBy>Costescu Carmen Florina</cp:lastModifiedBy>
  <cp:lastPrinted>2022-11-18T10:36:38Z</cp:lastPrinted>
  <dcterms:created xsi:type="dcterms:W3CDTF">2016-10-26T09:38:59Z</dcterms:created>
  <dcterms:modified xsi:type="dcterms:W3CDTF">2025-01-27T13:24:07Z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TC034275889991</vt:lpwstr>
  </property>
</Properties>
</file>